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usepa-my.sharepoint.com/personal/burgess_michele_epa_gov/Documents/Documents/TRW/Intermittent Exposure update/"/>
    </mc:Choice>
  </mc:AlternateContent>
  <xr:revisionPtr revIDLastSave="0" documentId="8_{224EF603-5F6B-4CD1-A7A9-28D2CFB4B344}" xr6:coauthVersionLast="47" xr6:coauthVersionMax="47" xr10:uidLastSave="{00000000-0000-0000-0000-000000000000}"/>
  <bookViews>
    <workbookView xWindow="-28920" yWindow="-120" windowWidth="29040" windowHeight="15720" xr2:uid="{35D8796E-5E91-4691-BF04-5003A3318E9C}"/>
  </bookViews>
  <sheets>
    <sheet name="README" sheetId="2" r:id="rId1"/>
    <sheet name="TWA RiskCalc Tool With Track-In" sheetId="12" r:id="rId2"/>
    <sheet name="TWA Inputs for NO Track-In" sheetId="1" r:id="rId3"/>
    <sheet name="Sheet1" sheetId="14" state="hidden" r:id="rId4"/>
    <sheet name="Soil-PbB" sheetId="13"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4" i="1" l="1"/>
  <c r="K4" i="13" a="1"/>
  <c r="K4" i="13"/>
  <c r="I24" i="1"/>
  <c r="H24" i="1"/>
  <c r="G24" i="1"/>
  <c r="F24" i="1"/>
  <c r="E24" i="1"/>
  <c r="D24" i="1"/>
  <c r="C24" i="1"/>
  <c r="B24" i="1"/>
  <c r="A27" i="1"/>
  <c r="A26" i="1"/>
  <c r="A25" i="1"/>
  <c r="J23" i="12"/>
  <c r="I23" i="12"/>
  <c r="H23" i="12"/>
  <c r="G23" i="12"/>
  <c r="F23" i="12"/>
  <c r="E23" i="12"/>
  <c r="D23" i="12"/>
  <c r="C23" i="12"/>
  <c r="B23" i="12"/>
  <c r="B33" i="12"/>
  <c r="A26" i="12"/>
  <c r="A25" i="12"/>
  <c r="A24" i="12"/>
  <c r="A34" i="12"/>
  <c r="D6" i="12"/>
  <c r="D6" i="1"/>
  <c r="L37" i="1"/>
  <c r="L36" i="1"/>
  <c r="L35" i="1"/>
  <c r="W33" i="1"/>
  <c r="U33" i="1"/>
  <c r="S33" i="1"/>
  <c r="Q33" i="1"/>
  <c r="O33" i="1"/>
  <c r="M33" i="1"/>
  <c r="E3" i="12"/>
  <c r="D11" i="12" s="1"/>
  <c r="A19" i="12"/>
  <c r="A37" i="1"/>
  <c r="A36" i="1"/>
  <c r="A35" i="1"/>
  <c r="J34" i="1"/>
  <c r="I34" i="1"/>
  <c r="H34" i="1"/>
  <c r="G34" i="1"/>
  <c r="F34" i="1"/>
  <c r="E34" i="1"/>
  <c r="D34" i="1"/>
  <c r="C34" i="1"/>
  <c r="B34" i="1"/>
  <c r="E32" i="1"/>
  <c r="J33" i="12"/>
  <c r="I33" i="12"/>
  <c r="H33" i="12"/>
  <c r="G33" i="12"/>
  <c r="F33" i="12"/>
  <c r="E33" i="12"/>
  <c r="D33" i="12"/>
  <c r="C33" i="12"/>
  <c r="A36" i="12"/>
  <c r="A35" i="12"/>
  <c r="E31" i="12"/>
  <c r="A19" i="1"/>
  <c r="B19" i="1" s="1"/>
  <c r="A18" i="1"/>
  <c r="B18" i="1" s="1"/>
  <c r="A17" i="1"/>
  <c r="B17" i="1" s="1"/>
  <c r="W32" i="12"/>
  <c r="U32" i="12"/>
  <c r="S32" i="12"/>
  <c r="Q32" i="12"/>
  <c r="O32" i="12"/>
  <c r="M32" i="12"/>
  <c r="L35" i="12"/>
  <c r="L36" i="12"/>
  <c r="L34" i="12"/>
  <c r="A18" i="12"/>
  <c r="A17" i="12"/>
  <c r="J16" i="12"/>
  <c r="I16" i="12"/>
  <c r="H16" i="12"/>
  <c r="G16" i="12"/>
  <c r="F16" i="12"/>
  <c r="E16" i="12"/>
  <c r="D16" i="12"/>
  <c r="C16" i="12"/>
  <c r="B16" i="12"/>
  <c r="E3" i="1"/>
  <c r="E10" i="1" s="1"/>
  <c r="C11" i="1"/>
  <c r="O36" i="1" s="1"/>
  <c r="S35" i="1" l="1"/>
  <c r="Q9" i="13"/>
  <c r="J10" i="1"/>
  <c r="X35" i="1" s="1"/>
  <c r="H11" i="1"/>
  <c r="T10" i="13" s="1"/>
  <c r="G11" i="1"/>
  <c r="S10" i="13" s="1"/>
  <c r="F11" i="1"/>
  <c r="R10" i="13" s="1"/>
  <c r="H10" i="1"/>
  <c r="T9" i="13" s="1"/>
  <c r="T20" i="13" s="1" a="1"/>
  <c r="T20" i="13" s="1"/>
  <c r="I10" i="1"/>
  <c r="U9" i="13" s="1"/>
  <c r="H12" i="1"/>
  <c r="T11" i="13" s="1"/>
  <c r="F10" i="1"/>
  <c r="B11" i="1"/>
  <c r="N36" i="1" s="1"/>
  <c r="I12" i="1"/>
  <c r="U11" i="13" s="1"/>
  <c r="G10" i="1"/>
  <c r="S9" i="13" s="1"/>
  <c r="F12" i="1"/>
  <c r="D10" i="1"/>
  <c r="E12" i="1"/>
  <c r="C10" i="1"/>
  <c r="D12" i="1"/>
  <c r="B10" i="1"/>
  <c r="C12" i="1"/>
  <c r="I11" i="1"/>
  <c r="U10" i="13" s="1"/>
  <c r="P36" i="1"/>
  <c r="B12" i="1"/>
  <c r="J11" i="1"/>
  <c r="E11" i="1"/>
  <c r="T36" i="1" s="1"/>
  <c r="D11" i="1"/>
  <c r="Q36" i="1" s="1"/>
  <c r="T35" i="1"/>
  <c r="J12" i="1"/>
  <c r="G12" i="1"/>
  <c r="S11" i="13" s="1"/>
  <c r="I19" i="12"/>
  <c r="E10" i="12"/>
  <c r="T34" i="12" s="1"/>
  <c r="G12" i="12"/>
  <c r="I18" i="12"/>
  <c r="H12" i="12"/>
  <c r="D10" i="12"/>
  <c r="Q34" i="12" s="1"/>
  <c r="C10" i="12"/>
  <c r="O34" i="12" s="1"/>
  <c r="F19" i="12"/>
  <c r="F12" i="12"/>
  <c r="U36" i="12" s="1"/>
  <c r="B10" i="12"/>
  <c r="E12" i="12"/>
  <c r="S36" i="12" s="1"/>
  <c r="D12" i="12"/>
  <c r="R36" i="12" s="1"/>
  <c r="E19" i="12"/>
  <c r="H11" i="12"/>
  <c r="H19" i="12"/>
  <c r="G19" i="12"/>
  <c r="B19" i="12"/>
  <c r="D19" i="12"/>
  <c r="C17" i="12"/>
  <c r="I11" i="12"/>
  <c r="C19" i="12"/>
  <c r="B11" i="12"/>
  <c r="M35" i="12" s="1"/>
  <c r="J11" i="12"/>
  <c r="W35" i="12" s="1"/>
  <c r="I17" i="12"/>
  <c r="E17" i="12"/>
  <c r="C11" i="12"/>
  <c r="O35" i="12" s="1"/>
  <c r="J10" i="12"/>
  <c r="W34" i="12" s="1"/>
  <c r="H17" i="12"/>
  <c r="C12" i="12"/>
  <c r="O36" i="12" s="1"/>
  <c r="B12" i="12"/>
  <c r="M36" i="12" s="1"/>
  <c r="F17" i="12"/>
  <c r="G18" i="12"/>
  <c r="I10" i="12"/>
  <c r="I12" i="12"/>
  <c r="R35" i="12"/>
  <c r="Q35" i="12"/>
  <c r="D17" i="12"/>
  <c r="H10" i="12"/>
  <c r="G10" i="12"/>
  <c r="D18" i="12"/>
  <c r="F10" i="13" s="1"/>
  <c r="F10" i="12"/>
  <c r="J18" i="12"/>
  <c r="S34" i="12"/>
  <c r="E18" i="12"/>
  <c r="H18" i="12"/>
  <c r="C18" i="12"/>
  <c r="J17" i="12"/>
  <c r="J19" i="12"/>
  <c r="G17" i="12"/>
  <c r="F18" i="12"/>
  <c r="B18" i="12"/>
  <c r="G11" i="12"/>
  <c r="B17" i="12"/>
  <c r="F11" i="12"/>
  <c r="J12" i="12"/>
  <c r="E11" i="12"/>
  <c r="O10" i="13"/>
  <c r="G11" i="13" l="1"/>
  <c r="G31" i="13" s="1"/>
  <c r="S27" i="13"/>
  <c r="T25" i="13"/>
  <c r="X35" i="12"/>
  <c r="J10" i="13"/>
  <c r="J26" i="13" s="1" a="1"/>
  <c r="J26" i="13" s="1"/>
  <c r="N35" i="12"/>
  <c r="J11" i="13"/>
  <c r="J31" i="13" s="1"/>
  <c r="K11" i="13"/>
  <c r="K33" i="13" s="1"/>
  <c r="I11" i="13"/>
  <c r="E9" i="13"/>
  <c r="E20" i="13" s="1" a="1"/>
  <c r="E20" i="13" s="1"/>
  <c r="T19" i="13"/>
  <c r="T22" i="13" a="1"/>
  <c r="T22" i="13" s="1"/>
  <c r="T21" i="13"/>
  <c r="Q22" i="13" a="1"/>
  <c r="Q22" i="13" s="1"/>
  <c r="Q19" i="13"/>
  <c r="Q20" i="13" a="1"/>
  <c r="Q20" i="13" s="1"/>
  <c r="V36" i="1"/>
  <c r="T28" i="13" a="1"/>
  <c r="T28" i="13" s="1"/>
  <c r="Q21" i="13"/>
  <c r="U36" i="1"/>
  <c r="W35" i="1"/>
  <c r="V9" i="13"/>
  <c r="S28" i="13" a="1"/>
  <c r="S28" i="13" s="1"/>
  <c r="P10" i="13"/>
  <c r="S25" i="13"/>
  <c r="S26" i="13" a="1"/>
  <c r="S26" i="13" s="1"/>
  <c r="T27" i="13"/>
  <c r="T26" i="13" a="1"/>
  <c r="T26" i="13" s="1"/>
  <c r="S31" i="13"/>
  <c r="S34" i="13" a="1"/>
  <c r="S34" i="13" s="1"/>
  <c r="S33" i="13"/>
  <c r="S32" i="13" a="1"/>
  <c r="S32" i="13" s="1"/>
  <c r="R26" i="13" a="1"/>
  <c r="R26" i="13" s="1"/>
  <c r="R25" i="13"/>
  <c r="R28" i="13" a="1"/>
  <c r="R28" i="13" s="1"/>
  <c r="R27" i="13"/>
  <c r="O11" i="13"/>
  <c r="O37" i="1"/>
  <c r="M35" i="1"/>
  <c r="N35" i="1"/>
  <c r="Q37" i="1"/>
  <c r="P11" i="13"/>
  <c r="O35" i="1"/>
  <c r="O9" i="13"/>
  <c r="Q11" i="13"/>
  <c r="S37" i="1"/>
  <c r="T37" i="1"/>
  <c r="P9" i="13"/>
  <c r="Q35" i="1"/>
  <c r="R11" i="13"/>
  <c r="U37" i="1"/>
  <c r="V37" i="1"/>
  <c r="S21" i="13"/>
  <c r="S22" i="13" a="1"/>
  <c r="S22" i="13" s="1"/>
  <c r="S20" i="13" a="1"/>
  <c r="S20" i="13" s="1"/>
  <c r="S19" i="13"/>
  <c r="S14" i="13" s="1" a="1"/>
  <c r="S14" i="13" s="1"/>
  <c r="N9" i="13"/>
  <c r="U31" i="13"/>
  <c r="U34" i="13" a="1"/>
  <c r="U34" i="13" s="1"/>
  <c r="U33" i="13"/>
  <c r="U32" i="13" a="1"/>
  <c r="U32" i="13" s="1"/>
  <c r="N10" i="13"/>
  <c r="M36" i="1"/>
  <c r="O26" i="13" a="1"/>
  <c r="O26" i="13" s="1"/>
  <c r="O25" i="13"/>
  <c r="O28" i="13" a="1"/>
  <c r="O28" i="13" s="1"/>
  <c r="O27" i="13"/>
  <c r="U35" i="1"/>
  <c r="V35" i="1"/>
  <c r="R9" i="13"/>
  <c r="T31" i="13"/>
  <c r="T34" i="13" a="1"/>
  <c r="T34" i="13" s="1"/>
  <c r="T33" i="13"/>
  <c r="T32" i="13" a="1"/>
  <c r="T32" i="13" s="1"/>
  <c r="U22" i="13" a="1"/>
  <c r="U22" i="13" s="1"/>
  <c r="U20" i="13" a="1"/>
  <c r="U20" i="13" s="1"/>
  <c r="U19" i="13"/>
  <c r="U21" i="13"/>
  <c r="V11" i="13"/>
  <c r="W37" i="1"/>
  <c r="X37" i="1"/>
  <c r="R37" i="1"/>
  <c r="R36" i="1"/>
  <c r="S36" i="1"/>
  <c r="Q10" i="13"/>
  <c r="R35" i="1"/>
  <c r="V10" i="13"/>
  <c r="W36" i="1"/>
  <c r="X36" i="1"/>
  <c r="P37" i="1"/>
  <c r="M37" i="1"/>
  <c r="N37" i="1"/>
  <c r="N11" i="13"/>
  <c r="U26" i="13" a="1"/>
  <c r="U26" i="13" s="1"/>
  <c r="U27" i="13"/>
  <c r="U25" i="13"/>
  <c r="U28" i="13" a="1"/>
  <c r="U28" i="13" s="1"/>
  <c r="P35" i="1"/>
  <c r="D9" i="13"/>
  <c r="P34" i="12"/>
  <c r="F9" i="13"/>
  <c r="F20" i="13" s="1" a="1"/>
  <c r="F20" i="13" s="1"/>
  <c r="V36" i="12"/>
  <c r="T36" i="12"/>
  <c r="R34" i="12"/>
  <c r="G9" i="13"/>
  <c r="G20" i="13" s="1" a="1"/>
  <c r="G20" i="13" s="1"/>
  <c r="K10" i="13"/>
  <c r="L10" i="13"/>
  <c r="E11" i="13"/>
  <c r="L9" i="13"/>
  <c r="K31" i="13"/>
  <c r="D10" i="13"/>
  <c r="I9" i="13"/>
  <c r="K34" i="13" a="1"/>
  <c r="K34" i="13" s="1"/>
  <c r="I31" i="13"/>
  <c r="I32" i="13" a="1"/>
  <c r="I32" i="13" s="1"/>
  <c r="I33" i="13"/>
  <c r="I34" i="13" a="1"/>
  <c r="I34" i="13" s="1"/>
  <c r="J32" i="13" a="1"/>
  <c r="J32" i="13" s="1"/>
  <c r="J33" i="13"/>
  <c r="X34" i="12"/>
  <c r="E10" i="13"/>
  <c r="I10" i="13"/>
  <c r="H11" i="13"/>
  <c r="M34" i="12"/>
  <c r="N34" i="12"/>
  <c r="P36" i="12"/>
  <c r="P35" i="12"/>
  <c r="J9" i="13"/>
  <c r="D11" i="13"/>
  <c r="N36" i="12"/>
  <c r="Q36" i="12"/>
  <c r="F11" i="13"/>
  <c r="K9" i="13"/>
  <c r="F19" i="13"/>
  <c r="F22" i="13" a="1"/>
  <c r="F22" i="13" s="1"/>
  <c r="H10" i="13"/>
  <c r="U35" i="12"/>
  <c r="W36" i="12"/>
  <c r="X36" i="12"/>
  <c r="L11" i="13"/>
  <c r="F27" i="13"/>
  <c r="F26" i="13" a="1"/>
  <c r="F26" i="13" s="1"/>
  <c r="F25" i="13"/>
  <c r="F28" i="13" a="1"/>
  <c r="F28" i="13" s="1"/>
  <c r="J25" i="13"/>
  <c r="J28" i="13" a="1"/>
  <c r="J28" i="13" s="1"/>
  <c r="V35" i="12"/>
  <c r="V34" i="12"/>
  <c r="H9" i="13"/>
  <c r="U34" i="12"/>
  <c r="E21" i="13"/>
  <c r="E19" i="13"/>
  <c r="E22" i="13" a="1"/>
  <c r="E22" i="13" s="1"/>
  <c r="T35" i="12"/>
  <c r="S35" i="12"/>
  <c r="G10" i="13"/>
  <c r="J27" i="13" l="1"/>
  <c r="O15" i="13" a="1"/>
  <c r="O15" i="13" s="1"/>
  <c r="R15" i="13" a="1"/>
  <c r="R15" i="13" s="1"/>
  <c r="G34" i="13" a="1"/>
  <c r="G34" i="13" s="1"/>
  <c r="G16" i="13" s="1" a="1"/>
  <c r="G16" i="13" s="1"/>
  <c r="G33" i="13"/>
  <c r="G32" i="13" a="1"/>
  <c r="G32" i="13" s="1"/>
  <c r="F15" i="13" a="1"/>
  <c r="F15" i="13" s="1"/>
  <c r="U14" i="13" a="1"/>
  <c r="U14" i="13" s="1"/>
  <c r="U15" i="13" a="1"/>
  <c r="U15" i="13" s="1"/>
  <c r="T15" i="13" a="1"/>
  <c r="T15" i="13" s="1"/>
  <c r="H26" i="1" s="1"/>
  <c r="S15" i="13" a="1"/>
  <c r="S15" i="13" s="1"/>
  <c r="U16" i="13" a="1"/>
  <c r="U16" i="13" s="1"/>
  <c r="T16" i="13" a="1"/>
  <c r="T16" i="13" s="1"/>
  <c r="T14" i="13" a="1"/>
  <c r="T14" i="13" s="1"/>
  <c r="H35" i="1" s="1"/>
  <c r="S16" i="13" a="1"/>
  <c r="S16" i="13" s="1"/>
  <c r="P26" i="13" a="1"/>
  <c r="P26" i="13" s="1"/>
  <c r="Q14" i="13" a="1"/>
  <c r="Q14" i="13" s="1"/>
  <c r="E35" i="1" s="1"/>
  <c r="F32" i="13" a="1"/>
  <c r="F32" i="13" s="1"/>
  <c r="E33" i="13"/>
  <c r="H34" i="13" a="1"/>
  <c r="H34" i="13" s="1"/>
  <c r="I16" i="13" a="1"/>
  <c r="I16" i="13" s="1"/>
  <c r="K32" i="13" a="1"/>
  <c r="K32" i="13" s="1"/>
  <c r="K16" i="13" s="1" a="1"/>
  <c r="K16" i="13" s="1"/>
  <c r="J34" i="13" a="1"/>
  <c r="J34" i="13" s="1"/>
  <c r="J16" i="13" s="1" a="1"/>
  <c r="J16" i="13" s="1"/>
  <c r="J15" i="13" a="1"/>
  <c r="J15" i="13" s="1"/>
  <c r="J19" i="13"/>
  <c r="G19" i="13"/>
  <c r="F21" i="13"/>
  <c r="F14" i="13" s="1" a="1"/>
  <c r="F14" i="13" s="1"/>
  <c r="D22" i="13" a="1"/>
  <c r="D22" i="13" s="1"/>
  <c r="G22" i="13" a="1"/>
  <c r="G22" i="13" s="1"/>
  <c r="I19" i="13"/>
  <c r="G21" i="13"/>
  <c r="E14" i="13" a="1"/>
  <c r="E14" i="13" s="1"/>
  <c r="C24" i="12" s="1"/>
  <c r="L22" i="13" a="1"/>
  <c r="L22" i="13" s="1"/>
  <c r="K26" i="13" a="1"/>
  <c r="K26" i="13" s="1"/>
  <c r="E25" i="13"/>
  <c r="L27" i="13"/>
  <c r="I27" i="13"/>
  <c r="K28" i="13" a="1"/>
  <c r="K28" i="13" s="1"/>
  <c r="K27" i="13"/>
  <c r="D19" i="13"/>
  <c r="D20" i="13" a="1"/>
  <c r="D20" i="13" s="1"/>
  <c r="D21" i="13"/>
  <c r="D27" i="13"/>
  <c r="H25" i="1"/>
  <c r="P27" i="13"/>
  <c r="P28" i="13" a="1"/>
  <c r="P28" i="13" s="1"/>
  <c r="P25" i="13"/>
  <c r="V21" i="13"/>
  <c r="V20" i="13" a="1"/>
  <c r="V20" i="13" s="1"/>
  <c r="V19" i="13"/>
  <c r="V22" i="13" a="1"/>
  <c r="V22" i="13" s="1"/>
  <c r="V26" i="13" a="1"/>
  <c r="V26" i="13" s="1"/>
  <c r="V27" i="13"/>
  <c r="V25" i="13"/>
  <c r="V28" i="13" a="1"/>
  <c r="V28" i="13" s="1"/>
  <c r="Q26" i="13" a="1"/>
  <c r="Q26" i="13" s="1"/>
  <c r="Q25" i="13"/>
  <c r="Q28" i="13" a="1"/>
  <c r="Q28" i="13" s="1"/>
  <c r="Q27" i="13"/>
  <c r="Q15" i="13" s="1" a="1"/>
  <c r="Q15" i="13" s="1"/>
  <c r="N21" i="13"/>
  <c r="N20" i="13" a="1"/>
  <c r="N20" i="13" s="1"/>
  <c r="N19" i="13"/>
  <c r="N22" i="13" a="1"/>
  <c r="N22" i="13" s="1"/>
  <c r="V31" i="13"/>
  <c r="V34" i="13" a="1"/>
  <c r="V34" i="13" s="1"/>
  <c r="V33" i="13"/>
  <c r="V32" i="13" a="1"/>
  <c r="V32" i="13" s="1"/>
  <c r="R31" i="13"/>
  <c r="R34" i="13" a="1"/>
  <c r="R34" i="13" s="1"/>
  <c r="R33" i="13"/>
  <c r="R32" i="13" a="1"/>
  <c r="R32" i="13" s="1"/>
  <c r="P21" i="13"/>
  <c r="P20" i="13" a="1"/>
  <c r="P20" i="13" s="1"/>
  <c r="P19" i="13"/>
  <c r="P22" i="13" a="1"/>
  <c r="P22" i="13" s="1"/>
  <c r="Q32" i="13" a="1"/>
  <c r="Q32" i="13" s="1"/>
  <c r="Q33" i="13"/>
  <c r="Q31" i="13"/>
  <c r="Q34" i="13" a="1"/>
  <c r="Q34" i="13" s="1"/>
  <c r="O21" i="13"/>
  <c r="O20" i="13" a="1"/>
  <c r="O20" i="13" s="1"/>
  <c r="O19" i="13"/>
  <c r="O22" i="13" a="1"/>
  <c r="O22" i="13" s="1"/>
  <c r="P31" i="13"/>
  <c r="P33" i="13"/>
  <c r="P34" i="13" a="1"/>
  <c r="P34" i="13" s="1"/>
  <c r="P32" i="13" a="1"/>
  <c r="P32" i="13" s="1"/>
  <c r="R21" i="13"/>
  <c r="R20" i="13" a="1"/>
  <c r="R20" i="13" s="1"/>
  <c r="R19" i="13"/>
  <c r="R22" i="13" a="1"/>
  <c r="R22" i="13" s="1"/>
  <c r="O32" i="13" a="1"/>
  <c r="O32" i="13" s="1"/>
  <c r="O31" i="13"/>
  <c r="O34" i="13" a="1"/>
  <c r="O34" i="13" s="1"/>
  <c r="O33" i="13"/>
  <c r="N34" i="13" a="1"/>
  <c r="N34" i="13" s="1"/>
  <c r="N33" i="13"/>
  <c r="N32" i="13" a="1"/>
  <c r="N32" i="13" s="1"/>
  <c r="N31" i="13"/>
  <c r="N16" i="13" s="1" a="1"/>
  <c r="N16" i="13" s="1"/>
  <c r="N28" i="13" a="1"/>
  <c r="N28" i="13" s="1"/>
  <c r="N27" i="13"/>
  <c r="N26" i="13" a="1"/>
  <c r="N26" i="13" s="1"/>
  <c r="N25" i="13"/>
  <c r="K25" i="13"/>
  <c r="E34" i="13" a="1"/>
  <c r="E34" i="13" s="1"/>
  <c r="E31" i="13"/>
  <c r="L28" i="13" a="1"/>
  <c r="L28" i="13" s="1"/>
  <c r="L25" i="13"/>
  <c r="L26" i="13" a="1"/>
  <c r="L26" i="13" s="1"/>
  <c r="E32" i="13" a="1"/>
  <c r="E32" i="13" s="1"/>
  <c r="F33" i="13"/>
  <c r="I21" i="13"/>
  <c r="D26" i="13" a="1"/>
  <c r="D26" i="13" s="1"/>
  <c r="D28" i="13" a="1"/>
  <c r="D28" i="13" s="1"/>
  <c r="L20" i="13" a="1"/>
  <c r="L20" i="13" s="1"/>
  <c r="D25" i="13"/>
  <c r="I22" i="13" a="1"/>
  <c r="I22" i="13" s="1"/>
  <c r="L19" i="13"/>
  <c r="L21" i="13"/>
  <c r="I20" i="13" a="1"/>
  <c r="I20" i="13" s="1"/>
  <c r="H32" i="13" a="1"/>
  <c r="H32" i="13" s="1"/>
  <c r="I28" i="13" a="1"/>
  <c r="I28" i="13" s="1"/>
  <c r="I25" i="13"/>
  <c r="I26" i="13" a="1"/>
  <c r="I26" i="13" s="1"/>
  <c r="H31" i="13"/>
  <c r="H33" i="13"/>
  <c r="E28" i="13" a="1"/>
  <c r="E28" i="13" s="1"/>
  <c r="K19" i="13"/>
  <c r="K20" i="13" a="1"/>
  <c r="K20" i="13" s="1"/>
  <c r="K22" i="13" a="1"/>
  <c r="K22" i="13" s="1"/>
  <c r="K21" i="13"/>
  <c r="D34" i="13" a="1"/>
  <c r="D34" i="13" s="1"/>
  <c r="D32" i="13" a="1"/>
  <c r="D32" i="13" s="1"/>
  <c r="D33" i="13"/>
  <c r="D31" i="13"/>
  <c r="E27" i="13"/>
  <c r="E26" i="13" a="1"/>
  <c r="E26" i="13" s="1"/>
  <c r="E15" i="13" s="1" a="1"/>
  <c r="E15" i="13" s="1"/>
  <c r="J22" i="13" a="1"/>
  <c r="J22" i="13" s="1"/>
  <c r="F34" i="13" a="1"/>
  <c r="F34" i="13" s="1"/>
  <c r="J21" i="13"/>
  <c r="F31" i="13"/>
  <c r="J20" i="13" a="1"/>
  <c r="J20" i="13" s="1"/>
  <c r="H21" i="13"/>
  <c r="H20" i="13" a="1"/>
  <c r="H20" i="13" s="1"/>
  <c r="H19" i="13"/>
  <c r="H22" i="13" a="1"/>
  <c r="H22" i="13" s="1"/>
  <c r="H27" i="13"/>
  <c r="H26" i="13" a="1"/>
  <c r="H26" i="13" s="1"/>
  <c r="H25" i="13"/>
  <c r="H28" i="13" a="1"/>
  <c r="H28" i="13" s="1"/>
  <c r="G27" i="13"/>
  <c r="G26" i="13" a="1"/>
  <c r="G26" i="13" s="1"/>
  <c r="G25" i="13"/>
  <c r="G28" i="13" a="1"/>
  <c r="G28" i="13" s="1"/>
  <c r="L33" i="13"/>
  <c r="L34" i="13" a="1"/>
  <c r="L34" i="13" s="1"/>
  <c r="L32" i="13" a="1"/>
  <c r="L32" i="13" s="1"/>
  <c r="L31" i="13"/>
  <c r="C34" i="12" l="1"/>
  <c r="E16" i="13" a="1"/>
  <c r="E16" i="13" s="1"/>
  <c r="E25" i="1"/>
  <c r="N14" i="13" a="1"/>
  <c r="N14" i="13" s="1"/>
  <c r="H15" i="13" a="1"/>
  <c r="H15" i="13" s="1"/>
  <c r="H16" i="13" a="1"/>
  <c r="H16" i="13" s="1"/>
  <c r="F36" i="12" s="1"/>
  <c r="F16" i="13" a="1"/>
  <c r="F16" i="13" s="1"/>
  <c r="D14" i="13" a="1"/>
  <c r="D14" i="13" s="1"/>
  <c r="D15" i="13" a="1"/>
  <c r="D15" i="13" s="1"/>
  <c r="G15" i="13" a="1"/>
  <c r="G15" i="13" s="1"/>
  <c r="D16" i="13" a="1"/>
  <c r="D16" i="13" s="1"/>
  <c r="G14" i="13" a="1"/>
  <c r="G14" i="13" s="1"/>
  <c r="E24" i="12" s="1"/>
  <c r="O14" i="13" a="1"/>
  <c r="O14" i="13" s="1"/>
  <c r="N15" i="13" a="1"/>
  <c r="N15" i="13" s="1"/>
  <c r="P14" i="13" a="1"/>
  <c r="P14" i="13" s="1"/>
  <c r="P15" i="13" a="1"/>
  <c r="P15" i="13" s="1"/>
  <c r="L16" i="13" a="1"/>
  <c r="L16" i="13" s="1"/>
  <c r="K15" i="13" a="1"/>
  <c r="K15" i="13" s="1"/>
  <c r="I35" i="12" s="1"/>
  <c r="K14" i="13" a="1"/>
  <c r="K14" i="13" s="1"/>
  <c r="I15" i="13" a="1"/>
  <c r="I15" i="13" s="1"/>
  <c r="H36" i="1"/>
  <c r="R14" i="13" a="1"/>
  <c r="R14" i="13" s="1"/>
  <c r="Q16" i="13" a="1"/>
  <c r="Q16" i="13" s="1"/>
  <c r="H14" i="13" a="1"/>
  <c r="H14" i="13" s="1"/>
  <c r="L15" i="13" a="1"/>
  <c r="L15" i="13" s="1"/>
  <c r="J35" i="12" s="1"/>
  <c r="J14" i="13" a="1"/>
  <c r="J14" i="13" s="1"/>
  <c r="I14" i="13" a="1"/>
  <c r="I14" i="13" s="1"/>
  <c r="G34" i="12" s="1"/>
  <c r="L14" i="13" a="1"/>
  <c r="L14" i="13" s="1"/>
  <c r="V14" i="13" a="1"/>
  <c r="V14" i="13" s="1"/>
  <c r="O16" i="13" a="1"/>
  <c r="O16" i="13" s="1"/>
  <c r="P16" i="13" a="1"/>
  <c r="P16" i="13" s="1"/>
  <c r="R16" i="13" a="1"/>
  <c r="R16" i="13" s="1"/>
  <c r="V16" i="13" a="1"/>
  <c r="V16" i="13" s="1"/>
  <c r="V15" i="13" a="1"/>
  <c r="V15" i="13" s="1"/>
  <c r="C26" i="12"/>
  <c r="I35" i="1"/>
  <c r="I25" i="1"/>
  <c r="F36" i="1"/>
  <c r="F26" i="1"/>
  <c r="I36" i="1"/>
  <c r="I26" i="1"/>
  <c r="G37" i="1"/>
  <c r="G27" i="1"/>
  <c r="H37" i="1"/>
  <c r="H27" i="1"/>
  <c r="G35" i="1"/>
  <c r="G25" i="1"/>
  <c r="C36" i="1"/>
  <c r="C26" i="1"/>
  <c r="G36" i="1"/>
  <c r="G26" i="1"/>
  <c r="I37" i="1"/>
  <c r="I27" i="1"/>
  <c r="C36" i="12"/>
  <c r="H36" i="12"/>
  <c r="H26" i="12"/>
  <c r="G36" i="12"/>
  <c r="G26" i="12"/>
  <c r="B24" i="12"/>
  <c r="B34" i="12"/>
  <c r="D34" i="12"/>
  <c r="D24" i="12"/>
  <c r="E36" i="12"/>
  <c r="E26" i="12"/>
  <c r="D35" i="12"/>
  <c r="D25" i="12"/>
  <c r="I36" i="12"/>
  <c r="I26" i="12"/>
  <c r="H35" i="12"/>
  <c r="H25" i="12"/>
  <c r="E34" i="12" l="1"/>
  <c r="F26" i="12"/>
  <c r="J25" i="12"/>
  <c r="G24" i="12"/>
  <c r="I25" i="12"/>
  <c r="J37" i="1"/>
  <c r="J27" i="1"/>
  <c r="E37" i="1"/>
  <c r="E27" i="1"/>
  <c r="C37" i="1"/>
  <c r="C27" i="1"/>
  <c r="B25" i="1"/>
  <c r="B35" i="1"/>
  <c r="B37" i="1"/>
  <c r="B27" i="1"/>
  <c r="D35" i="1"/>
  <c r="D25" i="1"/>
  <c r="E36" i="1"/>
  <c r="E26" i="1"/>
  <c r="F35" i="1"/>
  <c r="F25" i="1"/>
  <c r="B36" i="1"/>
  <c r="B26" i="1"/>
  <c r="F37" i="1"/>
  <c r="F27" i="1"/>
  <c r="D37" i="1"/>
  <c r="D27" i="1"/>
  <c r="C35" i="1"/>
  <c r="C25" i="1"/>
  <c r="J35" i="1"/>
  <c r="J25" i="1"/>
  <c r="D36" i="1"/>
  <c r="D26" i="1"/>
  <c r="J36" i="1"/>
  <c r="J26" i="1"/>
  <c r="B35" i="12"/>
  <c r="B25" i="12"/>
  <c r="J34" i="12"/>
  <c r="J24" i="12"/>
  <c r="E35" i="12"/>
  <c r="E25" i="12"/>
  <c r="F35" i="12"/>
  <c r="F25" i="12"/>
  <c r="I34" i="12"/>
  <c r="I24" i="12"/>
  <c r="H34" i="12"/>
  <c r="H24" i="12"/>
  <c r="G35" i="12"/>
  <c r="G25" i="12"/>
  <c r="F34" i="12"/>
  <c r="F24" i="12"/>
  <c r="B36" i="12"/>
  <c r="B26" i="12"/>
  <c r="D36" i="12"/>
  <c r="D26" i="12"/>
  <c r="J36" i="12"/>
  <c r="J26" i="12"/>
  <c r="C35" i="12"/>
  <c r="C25"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<sst xmlns="http://schemas.openxmlformats.org/spreadsheetml/2006/main" count="139" uniqueCount="69">
  <si>
    <t>All other IEUBK model variables are defaults in IEUBK model (v2.0 build 1.72).</t>
  </si>
  <si>
    <t>The P3.5 and P4-P10 range is used for calculations based on TRW Lead Committee recommendations.</t>
  </si>
  <si>
    <t xml:space="preserve">The IEUBK model risk predictions allow for consideration that lead from the site may or may not be tracked back into the home (Multiple Source Analysis is used or not depending on a radio button).   </t>
  </si>
  <si>
    <t>The additional ingestion due to increased adherence of sediment was not considered in this assessment. For this illustration, only the default soil-dust ingestion was used.</t>
  </si>
  <si>
    <t>This time-weighted EPC would be used to assess the risk posed by current, intermittent site exposure in combination with exposure to soil (and dust—see below) at the house DU.</t>
  </si>
  <si>
    <t>This calculator illustrates the impact of residential soil lead concentration on risk predictions (P3.5, P4-P10) over a range of potential site concentrations for intermittent exposures, and calculates the relative contribution of site and residential soil lead intake for each combination of site and residential soil concentration.</t>
  </si>
  <si>
    <t>Version Date:</t>
  </si>
  <si>
    <t>PbB</t>
  </si>
  <si>
    <t>Time at Site</t>
  </si>
  <si>
    <t>d</t>
  </si>
  <si>
    <t>Time at Home</t>
  </si>
  <si>
    <t>Total</t>
  </si>
  <si>
    <t>Target Risk</t>
  </si>
  <si>
    <t>Only change data in  yellow cells</t>
  </si>
  <si>
    <t>TWA Soil Inputs to IEUBK</t>
  </si>
  <si>
    <t>House DU Pb Conc.
(ppm)</t>
  </si>
  <si>
    <t>Site DU Conc. (ppm)</t>
  </si>
  <si>
    <t>IEUBK V2 (build 1.72)</t>
  </si>
  <si>
    <t>TWA Dust Inputs to IEUBK Track-in On</t>
  </si>
  <si>
    <t>Relative Percent Contribution of Site and House Exposure*</t>
  </si>
  <si>
    <t>site (%)</t>
  </si>
  <si>
    <t>house (%)</t>
  </si>
  <si>
    <t>Dust Conc (ppm)</t>
  </si>
  <si>
    <t xml:space="preserve">Table 2. TWA Dust Inputs to IEUBK </t>
  </si>
  <si>
    <t>Table 1. TWA Soil Inputs to IEUBK (PbSw)</t>
  </si>
  <si>
    <t>The calculator has two tabs: one for track-in scenario on and the other tab should be used when there is no track in.</t>
  </si>
  <si>
    <t>US EPA (2024) http://semspub.epa.gov/src/document/HQ/100003488.pdf</t>
  </si>
  <si>
    <t>US EPA (2021) https://semspub.epa.gov/work/HQ/100002712.pdf</t>
  </si>
  <si>
    <t xml:space="preserve">Because the exposure of children to lead at other non-residential sites is in addition to their residential exposure, time weighting would typically be used to derive an input to the IEUBK model (see U.S. EPA, 2024). </t>
  </si>
  <si>
    <t>The EPC for lead during intermittent site exposure would be calculated as a time-weighted average of the site DU lead concentration and house DU soil lead concentration (see U.S. EPA, 2024).</t>
  </si>
  <si>
    <t xml:space="preserve">If RBA differs between site and residence, RBA adjustments to the EPC term should be made according to guidance (see U.S. EPA, 2021). </t>
  </si>
  <si>
    <t>Soil</t>
  </si>
  <si>
    <r>
      <t>(</t>
    </r>
    <r>
      <rPr>
        <sz val="11"/>
        <color theme="1"/>
        <rFont val="Calibri"/>
        <family val="2"/>
      </rPr>
      <t>µ</t>
    </r>
    <r>
      <rPr>
        <sz val="11"/>
        <color theme="1"/>
        <rFont val="Aptos Narrow"/>
        <family val="2"/>
      </rPr>
      <t>g/g)</t>
    </r>
  </si>
  <si>
    <r>
      <t>(</t>
    </r>
    <r>
      <rPr>
        <sz val="11"/>
        <color theme="1"/>
        <rFont val="Calibri"/>
        <family val="2"/>
      </rPr>
      <t>µ</t>
    </r>
    <r>
      <rPr>
        <sz val="11"/>
        <color theme="1"/>
        <rFont val="Aptos Narrow"/>
        <family val="2"/>
      </rPr>
      <t>g/dL)</t>
    </r>
  </si>
  <si>
    <t>Below runs have dust ABA set to zero</t>
  </si>
  <si>
    <t>Soil/Dust Ingestion Weighting Factor (percent soil): 100</t>
  </si>
  <si>
    <t>PbB are the average for 1-6 y (12-72 m)</t>
  </si>
  <si>
    <t>TWA Soil+Dust</t>
  </si>
  <si>
    <t>Pairs of TWA Soil+Dust and PbB</t>
  </si>
  <si>
    <t>Calculations for "TWA RiskCalc Tool With Track-In" tab</t>
  </si>
  <si>
    <t>Calculations for "TWA Inputs for NO Track-In" tab</t>
  </si>
  <si>
    <t>IEUBK v2.0 Build 1.72</t>
  </si>
  <si>
    <t>The IEUBK model risk predictions for the track-in tab assume that the bioavailability of lead is the same at home and at the site (see U.S. EPA, 2021).</t>
  </si>
  <si>
    <t>TRACK-IN IS TURNED ON</t>
  </si>
  <si>
    <t>TRACK-IN IS TURNED OFF</t>
  </si>
  <si>
    <t>SEE EPA (2024)</t>
  </si>
  <si>
    <t xml:space="preserve">USGS (2013) Lead at Superfund Sites: United States Geological Survey (USGS) Background Soil-Lead Survey </t>
  </si>
  <si>
    <t xml:space="preserve">The IEUBKv2 with 3.5 μg/dL as the 95th percentile target blood lead level and national default lead concentrations predicts a soil lead concentration of approximately 100 ppm. </t>
  </si>
  <si>
    <t/>
  </si>
  <si>
    <r>
      <t>IEUBK Model Predicted Geomean Blood Lead (</t>
    </r>
    <r>
      <rPr>
        <b/>
        <sz val="11"/>
        <color theme="1"/>
        <rFont val="Aptos Narrow"/>
        <family val="2"/>
      </rPr>
      <t>µ</t>
    </r>
    <r>
      <rPr>
        <b/>
        <sz val="11"/>
        <color theme="1"/>
        <rFont val="Calibri"/>
        <family val="2"/>
      </rPr>
      <t xml:space="preserve">g/dL): Track-in On </t>
    </r>
  </si>
  <si>
    <t>IEUBK Model Predicted Geomean Blood Lead (µg/dL):  Track-in OFF</t>
  </si>
  <si>
    <t>µg/g</t>
  </si>
  <si>
    <r>
      <t xml:space="preserve">A blood lead of 30 </t>
    </r>
    <r>
      <rPr>
        <sz val="11"/>
        <color theme="1"/>
        <rFont val="Aptos Narrow"/>
        <family val="2"/>
      </rPr>
      <t>µg/dL occurs at soil of</t>
    </r>
    <r>
      <rPr>
        <sz val="11"/>
        <color theme="1"/>
        <rFont val="Aptos Narrow"/>
        <family val="2"/>
        <scheme val="minor"/>
      </rPr>
      <t>:</t>
    </r>
  </si>
  <si>
    <t>PbB(TWA+Dust) interpolated to match TWA Soil+Dust -- Logical used to set high to 30 µg/dL</t>
  </si>
  <si>
    <t>House DU Soil Pb Conc.
(ppm)</t>
  </si>
  <si>
    <t>Note: when there is no track-in, the dust concentration is based on the House DU Soil Pb concentration.</t>
  </si>
  <si>
    <t>House DU Soil Pb Conc. (ppm)
(ppm)</t>
  </si>
  <si>
    <t>User-selected Target Blood Lead (µg/dL)</t>
  </si>
  <si>
    <t>Risk Estimates: IEUBK Model Risk Prediction (% probability of exceeding the target BLL): Track-in OFF</t>
  </si>
  <si>
    <t xml:space="preserve">Risk Estimates: IEUBK Model Risk Prediction (% probability of exceeding the target BLL): Track-in On </t>
  </si>
  <si>
    <r>
      <t xml:space="preserve">Red text indicates blood lead exceeding 30 </t>
    </r>
    <r>
      <rPr>
        <sz val="11"/>
        <color theme="1"/>
        <rFont val="Aptos Narrow"/>
        <family val="2"/>
      </rPr>
      <t>µ</t>
    </r>
    <r>
      <rPr>
        <sz val="11"/>
        <color theme="1"/>
        <rFont val="Calibri"/>
        <family val="2"/>
      </rPr>
      <t>g/dL. Environmental exposures associated with blood lead levels &gt;30 µg/dL are above the range of values that were used in the calibration and empirical evaluation of the IEUBK model.</t>
    </r>
  </si>
  <si>
    <t xml:space="preserve">Red text indicates the probability of exceeding the blood lead target is &gt;5%. </t>
  </si>
  <si>
    <t>3.5 and 4-10 µg/dL</t>
  </si>
  <si>
    <t>TWA Calculation Inputs*</t>
  </si>
  <si>
    <t>*Cells E2 and E4 must meet the IEUBK model required minimum exposure frequency and duration of 1 day per week for 13 consecutive weeks. The units may be days/week (minimum is 1 day/7 days), weeks/year (minimum is 13 weeks/52 weeks), days/year (minimum is 52 days/365 days), and months/year (minimum is 3 months/12 months). User sets the numerator and the denominator and changes units accordingly.</t>
  </si>
  <si>
    <t>Note the exposure frequency and duration must be no less than one day per week for 13 consecutive weeks (or equivalent) (see U.S. EPA, 2024).</t>
  </si>
  <si>
    <t>This calculator is valid for soil lead concentrations greater than 25 mg/kg (whole numbers only). The 25 mg/kg value is taken from the lower range of soil lead background from the USGS analysis (USGS, 2013).</t>
  </si>
  <si>
    <t>*Where Site %= 100*(site intake)/(total intake); same for house. See README tab.</t>
  </si>
  <si>
    <t>The table showing Relative Percent Contribution of Site and House Exposure is intended to inform risk management. See Sections 3.3 and 3.4 of US EPA 2024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</si>
</sst>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Calibri"/>
      <family val="2"/>
    </font>
    <font>
      <sz val="10"/>
      <name val="Arial"/>
      <family val="2"/>
    </font>
    <font>
      <sz val="11"/>
      <name val="Calibri"/>
      <family val="2"/>
    </font>
    <font>
      <sz val="11"/>
      <color rgb="FFFF0000"/>
      <name val="Calibri"/>
      <family val="2"/>
    </font>
    <font>
      <b/>
      <sz val="11"/>
      <color theme="1"/>
      <name val="Calibri"/>
      <family val="2"/>
    </font>
    <font>
      <b/>
      <sz val="20"/>
      <color theme="1"/>
      <name val="Calibri"/>
      <family val="2"/>
    </font>
    <font>
      <b/>
      <sz val="16"/>
      <color rgb="FFFF0000"/>
      <name val="Calibri"/>
      <family val="2"/>
    </font>
    <font>
      <sz val="12"/>
      <color theme="1"/>
      <name val="Calibri"/>
      <family val="2"/>
    </font>
    <font>
      <sz val="12"/>
      <color rgb="FFFF0000"/>
      <name val="Calibri"/>
      <family val="2"/>
    </font>
    <font>
      <sz val="12"/>
      <name val="Calibri"/>
      <family val="2"/>
    </font>
    <font>
      <sz val="11"/>
      <color theme="1"/>
      <name val="Aptos Narrow"/>
      <family val="2"/>
    </font>
    <font>
      <b/>
      <sz val="11"/>
      <color rgb="FFFF0000"/>
      <name val="Aptos Narrow"/>
      <family val="2"/>
      <scheme val="minor"/>
    </font>
    <font>
      <b/>
      <sz val="11"/>
      <color theme="1"/>
      <name val="Aptos Narrow"/>
      <family val="2"/>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5" tint="0.79998168889431442"/>
        <bgColor indexed="64"/>
      </patternFill>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4" fillId="0" borderId="0"/>
  </cellStyleXfs>
  <cellXfs count="131">
    <xf numFmtId="0" fontId="0" fillId="0" borderId="0" xfId="0"/>
    <xf numFmtId="0" fontId="3" fillId="0" borderId="0" xfId="0" applyFont="1"/>
    <xf numFmtId="0" fontId="7" fillId="0" borderId="4" xfId="0" applyFont="1" applyBorder="1"/>
    <xf numFmtId="0" fontId="3" fillId="2" borderId="5" xfId="0" applyFont="1" applyFill="1" applyBorder="1"/>
    <xf numFmtId="0" fontId="7" fillId="0" borderId="9" xfId="0" applyFont="1" applyBorder="1"/>
    <xf numFmtId="0" fontId="3" fillId="0" borderId="10" xfId="0" applyFont="1" applyBorder="1"/>
    <xf numFmtId="0" fontId="7" fillId="0" borderId="14" xfId="0" applyFont="1" applyBorder="1"/>
    <xf numFmtId="0" fontId="7" fillId="0" borderId="19" xfId="0" applyFont="1" applyBorder="1"/>
    <xf numFmtId="0" fontId="5" fillId="2" borderId="15" xfId="0" applyFont="1" applyFill="1" applyBorder="1" applyProtection="1">
      <protection locked="0"/>
    </xf>
    <xf numFmtId="0" fontId="7" fillId="2" borderId="29" xfId="0" applyFont="1" applyFill="1" applyBorder="1"/>
    <xf numFmtId="0" fontId="7" fillId="2" borderId="30" xfId="0" applyFont="1" applyFill="1" applyBorder="1"/>
    <xf numFmtId="0" fontId="7" fillId="2" borderId="28" xfId="0" applyFont="1" applyFill="1" applyBorder="1"/>
    <xf numFmtId="0" fontId="7" fillId="2" borderId="31" xfId="0" applyFont="1" applyFill="1" applyBorder="1"/>
    <xf numFmtId="0" fontId="7" fillId="3" borderId="0" xfId="0" applyFont="1" applyFill="1"/>
    <xf numFmtId="0" fontId="3" fillId="3" borderId="0" xfId="0" applyFont="1" applyFill="1"/>
    <xf numFmtId="0" fontId="7" fillId="4" borderId="29" xfId="0" applyFont="1" applyFill="1" applyBorder="1"/>
    <xf numFmtId="0" fontId="7" fillId="4" borderId="28" xfId="0" applyFont="1" applyFill="1" applyBorder="1"/>
    <xf numFmtId="0" fontId="7" fillId="4" borderId="31" xfId="0" applyFont="1" applyFill="1" applyBorder="1"/>
    <xf numFmtId="0" fontId="7" fillId="7" borderId="29" xfId="0" applyFont="1" applyFill="1" applyBorder="1"/>
    <xf numFmtId="0" fontId="7" fillId="0" borderId="7" xfId="0" applyFont="1" applyBorder="1" applyAlignment="1">
      <alignment horizontal="center"/>
    </xf>
    <xf numFmtId="0" fontId="7" fillId="0" borderId="37" xfId="0" applyFont="1" applyBorder="1" applyAlignment="1">
      <alignment horizontal="center"/>
    </xf>
    <xf numFmtId="0" fontId="7" fillId="0" borderId="8" xfId="0" applyFont="1" applyBorder="1" applyAlignment="1">
      <alignment horizontal="center"/>
    </xf>
    <xf numFmtId="0" fontId="7" fillId="7" borderId="28" xfId="0" applyFont="1" applyFill="1" applyBorder="1"/>
    <xf numFmtId="0" fontId="7" fillId="0" borderId="28" xfId="0" applyFont="1" applyBorder="1"/>
    <xf numFmtId="9" fontId="3" fillId="0" borderId="37" xfId="1" applyFont="1" applyFill="1" applyBorder="1"/>
    <xf numFmtId="9" fontId="3" fillId="0" borderId="8" xfId="1" applyFont="1" applyFill="1" applyBorder="1"/>
    <xf numFmtId="0" fontId="9" fillId="0" borderId="0" xfId="0" applyFont="1"/>
    <xf numFmtId="164" fontId="5" fillId="7" borderId="29" xfId="0" applyNumberFormat="1" applyFont="1" applyFill="1" applyBorder="1"/>
    <xf numFmtId="1" fontId="3" fillId="4" borderId="29" xfId="0" applyNumberFormat="1" applyFont="1" applyFill="1" applyBorder="1"/>
    <xf numFmtId="1" fontId="5" fillId="4" borderId="29" xfId="0" applyNumberFormat="1" applyFont="1" applyFill="1" applyBorder="1"/>
    <xf numFmtId="0" fontId="7" fillId="0" borderId="0" xfId="0" applyFont="1" applyFill="1" applyBorder="1" applyAlignment="1"/>
    <xf numFmtId="0" fontId="7" fillId="0" borderId="0" xfId="0" applyFont="1" applyFill="1" applyBorder="1"/>
    <xf numFmtId="1" fontId="5" fillId="0" borderId="0" xfId="0" applyNumberFormat="1" applyFont="1" applyFill="1" applyBorder="1"/>
    <xf numFmtId="1" fontId="5" fillId="4" borderId="30" xfId="0" applyNumberFormat="1" applyFont="1" applyFill="1" applyBorder="1"/>
    <xf numFmtId="1" fontId="5" fillId="4" borderId="38" xfId="0" applyNumberFormat="1" applyFont="1" applyFill="1" applyBorder="1"/>
    <xf numFmtId="0" fontId="5" fillId="0" borderId="0" xfId="0" applyFont="1"/>
    <xf numFmtId="0" fontId="2" fillId="0" borderId="0" xfId="2" applyFill="1"/>
    <xf numFmtId="165" fontId="0" fillId="0" borderId="0" xfId="0" applyNumberFormat="1"/>
    <xf numFmtId="1" fontId="0" fillId="0" borderId="0" xfId="0" applyNumberFormat="1"/>
    <xf numFmtId="164" fontId="0" fillId="0" borderId="0" xfId="0" applyNumberFormat="1"/>
    <xf numFmtId="0" fontId="10" fillId="0" borderId="0" xfId="0" applyFont="1" applyFill="1"/>
    <xf numFmtId="0" fontId="11" fillId="0" borderId="0" xfId="0" applyFont="1" applyFill="1"/>
    <xf numFmtId="14" fontId="11" fillId="0" borderId="0" xfId="0" applyNumberFormat="1" applyFont="1" applyFill="1"/>
    <xf numFmtId="0" fontId="10" fillId="0" borderId="0" xfId="0" applyFont="1" applyFill="1" applyAlignment="1">
      <alignment wrapText="1"/>
    </xf>
    <xf numFmtId="0" fontId="12" fillId="0" borderId="0" xfId="0" applyFont="1" applyFill="1"/>
    <xf numFmtId="0" fontId="12" fillId="0" borderId="0" xfId="0" applyFont="1" applyFill="1" applyAlignment="1">
      <alignment wrapText="1"/>
    </xf>
    <xf numFmtId="0" fontId="3" fillId="0" borderId="0" xfId="0" applyFont="1" applyFill="1"/>
    <xf numFmtId="0" fontId="7" fillId="0" borderId="37" xfId="0" applyFont="1" applyBorder="1" applyAlignment="1">
      <alignment horizontal="center"/>
    </xf>
    <xf numFmtId="0" fontId="14" fillId="0" borderId="0" xfId="0" applyFont="1"/>
    <xf numFmtId="0" fontId="7" fillId="0" borderId="0" xfId="0" applyFont="1" applyFill="1" applyAlignment="1">
      <alignment vertical="center"/>
    </xf>
    <xf numFmtId="0" fontId="6" fillId="0" borderId="0" xfId="0" applyFont="1"/>
    <xf numFmtId="0" fontId="0" fillId="0" borderId="0" xfId="0" quotePrefix="1"/>
    <xf numFmtId="0" fontId="8" fillId="0" borderId="0" xfId="0" applyFont="1" applyFill="1" applyAlignment="1">
      <alignment vertical="center"/>
    </xf>
    <xf numFmtId="164" fontId="5" fillId="7" borderId="29" xfId="0" quotePrefix="1" applyNumberFormat="1" applyFont="1" applyFill="1" applyBorder="1"/>
    <xf numFmtId="0" fontId="0" fillId="0" borderId="0" xfId="0" applyAlignment="1">
      <alignment horizontal="right"/>
    </xf>
    <xf numFmtId="164" fontId="0" fillId="0" borderId="0" xfId="0" applyNumberFormat="1" applyAlignment="1">
      <alignment horizontal="center"/>
    </xf>
    <xf numFmtId="0" fontId="5" fillId="2" borderId="15" xfId="0" applyFont="1" applyFill="1" applyBorder="1"/>
    <xf numFmtId="0" fontId="7" fillId="4" borderId="30" xfId="0" applyFont="1" applyFill="1" applyBorder="1"/>
    <xf numFmtId="1" fontId="5" fillId="4" borderId="39" xfId="0" applyNumberFormat="1" applyFont="1" applyFill="1" applyBorder="1"/>
    <xf numFmtId="1" fontId="3" fillId="4" borderId="30" xfId="0" applyNumberFormat="1" applyFont="1" applyFill="1" applyBorder="1"/>
    <xf numFmtId="1" fontId="3" fillId="4" borderId="39" xfId="0" applyNumberFormat="1" applyFont="1" applyFill="1" applyBorder="1"/>
    <xf numFmtId="1" fontId="3" fillId="4" borderId="38" xfId="0" applyNumberFormat="1" applyFont="1" applyFill="1" applyBorder="1"/>
    <xf numFmtId="0" fontId="7" fillId="7" borderId="30" xfId="0" applyFont="1" applyFill="1" applyBorder="1"/>
    <xf numFmtId="164" fontId="5" fillId="7" borderId="30" xfId="0" applyNumberFormat="1" applyFont="1" applyFill="1" applyBorder="1"/>
    <xf numFmtId="164" fontId="5" fillId="7" borderId="30" xfId="0" quotePrefix="1" applyNumberFormat="1" applyFont="1" applyFill="1" applyBorder="1"/>
    <xf numFmtId="0" fontId="7" fillId="3" borderId="0" xfId="0" applyFont="1" applyFill="1" applyAlignment="1">
      <alignment vertical="top" wrapText="1"/>
    </xf>
    <xf numFmtId="0" fontId="12" fillId="0" borderId="0" xfId="0" applyFont="1" applyFill="1" applyAlignment="1">
      <alignment horizontal="left" vertical="center" wrapText="1"/>
    </xf>
    <xf numFmtId="0" fontId="3" fillId="7" borderId="32" xfId="0" applyFont="1" applyFill="1" applyBorder="1" applyAlignment="1">
      <alignment horizontal="left" vertical="top" wrapText="1"/>
    </xf>
    <xf numFmtId="0" fontId="3" fillId="7" borderId="33" xfId="0" applyFont="1" applyFill="1" applyBorder="1" applyAlignment="1">
      <alignment horizontal="left" vertical="top" wrapText="1"/>
    </xf>
    <xf numFmtId="0" fontId="3" fillId="7" borderId="34" xfId="0" applyFont="1" applyFill="1" applyBorder="1" applyAlignment="1">
      <alignment horizontal="left" vertical="top" wrapText="1"/>
    </xf>
    <xf numFmtId="0" fontId="3" fillId="7" borderId="19" xfId="0" applyFont="1" applyFill="1" applyBorder="1" applyAlignment="1">
      <alignment horizontal="left" vertical="top" wrapText="1"/>
    </xf>
    <xf numFmtId="0" fontId="3" fillId="7" borderId="17" xfId="0" applyFont="1" applyFill="1" applyBorder="1" applyAlignment="1">
      <alignment horizontal="left" vertical="top" wrapText="1"/>
    </xf>
    <xf numFmtId="0" fontId="3" fillId="7" borderId="18" xfId="0" applyFont="1" applyFill="1" applyBorder="1" applyAlignment="1">
      <alignment horizontal="left" vertical="top" wrapText="1"/>
    </xf>
    <xf numFmtId="0" fontId="7" fillId="6" borderId="32" xfId="0" applyFont="1" applyFill="1" applyBorder="1" applyAlignment="1">
      <alignment horizontal="center"/>
    </xf>
    <xf numFmtId="0" fontId="7" fillId="6" borderId="33" xfId="0" applyFont="1" applyFill="1" applyBorder="1" applyAlignment="1">
      <alignment horizontal="center"/>
    </xf>
    <xf numFmtId="0" fontId="7" fillId="6" borderId="34" xfId="0" applyFont="1" applyFill="1" applyBorder="1" applyAlignment="1">
      <alignment horizontal="center"/>
    </xf>
    <xf numFmtId="0" fontId="7" fillId="7" borderId="24" xfId="0" applyFont="1" applyFill="1" applyBorder="1" applyAlignment="1">
      <alignment horizontal="center" wrapText="1"/>
    </xf>
    <xf numFmtId="0" fontId="7" fillId="7" borderId="28" xfId="0" applyFont="1" applyFill="1" applyBorder="1" applyAlignment="1">
      <alignment horizontal="center" wrapText="1"/>
    </xf>
    <xf numFmtId="0" fontId="7" fillId="7" borderId="25" xfId="0" applyFont="1" applyFill="1" applyBorder="1" applyAlignment="1">
      <alignment horizontal="center"/>
    </xf>
    <xf numFmtId="0" fontId="7" fillId="7" borderId="26" xfId="0" applyFont="1" applyFill="1" applyBorder="1" applyAlignment="1">
      <alignment horizontal="center"/>
    </xf>
    <xf numFmtId="0" fontId="7" fillId="7" borderId="27" xfId="0" applyFont="1" applyFill="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13" xfId="0" applyFont="1" applyFill="1" applyBorder="1" applyAlignment="1">
      <alignment horizontal="center"/>
    </xf>
    <xf numFmtId="0" fontId="3" fillId="0" borderId="16" xfId="0" applyFont="1" applyFill="1" applyBorder="1" applyAlignment="1">
      <alignment horizontal="center"/>
    </xf>
    <xf numFmtId="0" fontId="3" fillId="0" borderId="17" xfId="0" applyFont="1" applyFill="1" applyBorder="1" applyAlignment="1">
      <alignment horizontal="center"/>
    </xf>
    <xf numFmtId="0" fontId="3" fillId="0" borderId="18" xfId="0" applyFont="1" applyFill="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7" fillId="4" borderId="23" xfId="0" applyFont="1" applyFill="1" applyBorder="1" applyAlignment="1">
      <alignment horizontal="center"/>
    </xf>
    <xf numFmtId="0" fontId="7" fillId="4" borderId="21" xfId="0" applyFont="1" applyFill="1" applyBorder="1" applyAlignment="1">
      <alignment horizontal="center"/>
    </xf>
    <xf numFmtId="0" fontId="7" fillId="4" borderId="22" xfId="0" applyFont="1" applyFill="1" applyBorder="1" applyAlignment="1">
      <alignment horizontal="center"/>
    </xf>
    <xf numFmtId="0" fontId="7" fillId="4" borderId="24" xfId="0" applyFont="1" applyFill="1" applyBorder="1" applyAlignment="1">
      <alignment horizontal="center" wrapText="1"/>
    </xf>
    <xf numFmtId="0" fontId="7" fillId="4" borderId="28" xfId="0" applyFont="1" applyFill="1" applyBorder="1" applyAlignment="1">
      <alignment horizontal="center" wrapText="1"/>
    </xf>
    <xf numFmtId="0" fontId="7" fillId="4" borderId="25" xfId="0" applyFont="1" applyFill="1" applyBorder="1" applyAlignment="1">
      <alignment horizontal="center"/>
    </xf>
    <xf numFmtId="0" fontId="7" fillId="4" borderId="26" xfId="0" applyFont="1" applyFill="1" applyBorder="1" applyAlignment="1">
      <alignment horizontal="center"/>
    </xf>
    <xf numFmtId="0" fontId="7" fillId="4" borderId="27" xfId="0" applyFont="1" applyFill="1" applyBorder="1" applyAlignment="1">
      <alignment horizontal="center"/>
    </xf>
    <xf numFmtId="0" fontId="6" fillId="0" borderId="0" xfId="0" applyFont="1" applyAlignment="1">
      <alignment horizontal="left" wrapText="1"/>
    </xf>
    <xf numFmtId="0" fontId="7" fillId="2" borderId="0" xfId="0" applyFont="1" applyFill="1" applyAlignment="1">
      <alignment horizontal="center" vertical="center"/>
    </xf>
    <xf numFmtId="0" fontId="3" fillId="0" borderId="23"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xf numFmtId="0" fontId="7" fillId="5" borderId="23" xfId="0" applyFont="1" applyFill="1" applyBorder="1" applyAlignment="1">
      <alignment horizontal="center"/>
    </xf>
    <xf numFmtId="0" fontId="7" fillId="5" borderId="21" xfId="0" applyFont="1" applyFill="1" applyBorder="1" applyAlignment="1">
      <alignment horizontal="center"/>
    </xf>
    <xf numFmtId="0" fontId="7" fillId="5" borderId="22" xfId="0" applyFont="1" applyFill="1" applyBorder="1" applyAlignment="1">
      <alignment horizontal="center"/>
    </xf>
    <xf numFmtId="0" fontId="7" fillId="0" borderId="35" xfId="0" applyFont="1" applyBorder="1" applyAlignment="1">
      <alignment horizontal="center" wrapText="1"/>
    </xf>
    <xf numFmtId="0" fontId="7" fillId="0" borderId="36" xfId="0" applyFont="1" applyBorder="1" applyAlignment="1">
      <alignment horizontal="center" wrapText="1"/>
    </xf>
    <xf numFmtId="0" fontId="7" fillId="0" borderId="4" xfId="0" applyFont="1" applyBorder="1" applyAlignment="1">
      <alignment horizontal="center" wrapText="1"/>
    </xf>
    <xf numFmtId="0" fontId="7" fillId="0" borderId="26" xfId="0" applyFont="1" applyBorder="1" applyAlignment="1">
      <alignment horizontal="center"/>
    </xf>
    <xf numFmtId="0" fontId="7" fillId="0" borderId="6" xfId="0" applyFont="1" applyBorder="1" applyAlignment="1">
      <alignment horizontal="center"/>
    </xf>
    <xf numFmtId="0" fontId="7" fillId="0" borderId="37" xfId="0" applyFont="1" applyBorder="1" applyAlignment="1">
      <alignment horizontal="center"/>
    </xf>
    <xf numFmtId="0" fontId="7" fillId="3" borderId="0" xfId="0" applyFont="1" applyFill="1" applyAlignment="1">
      <alignment horizontal="left" wrapText="1"/>
    </xf>
    <xf numFmtId="0" fontId="3" fillId="7" borderId="23" xfId="0" applyFont="1" applyFill="1" applyBorder="1" applyAlignment="1">
      <alignment wrapText="1"/>
    </xf>
    <xf numFmtId="0" fontId="3" fillId="7" borderId="21" xfId="0" applyFont="1" applyFill="1" applyBorder="1"/>
    <xf numFmtId="0" fontId="3" fillId="7" borderId="22" xfId="0" applyFont="1" applyFill="1" applyBorder="1"/>
    <xf numFmtId="0" fontId="7" fillId="6" borderId="19" xfId="0" applyFont="1" applyFill="1" applyBorder="1" applyAlignment="1">
      <alignment horizontal="right"/>
    </xf>
    <xf numFmtId="0" fontId="7" fillId="6" borderId="17" xfId="0" applyFont="1" applyFill="1" applyBorder="1" applyAlignment="1">
      <alignment horizontal="right"/>
    </xf>
    <xf numFmtId="0" fontId="7" fillId="6" borderId="17" xfId="0" applyFont="1" applyFill="1" applyBorder="1" applyAlignment="1">
      <alignment horizontal="left"/>
    </xf>
    <xf numFmtId="0" fontId="7" fillId="6" borderId="18" xfId="0" applyFont="1" applyFill="1" applyBorder="1" applyAlignment="1">
      <alignment horizontal="left"/>
    </xf>
    <xf numFmtId="0" fontId="7" fillId="3" borderId="0" xfId="0" applyFont="1" applyFill="1" applyAlignment="1">
      <alignment horizontal="left" vertical="top" wrapText="1"/>
    </xf>
    <xf numFmtId="0" fontId="7" fillId="4" borderId="32" xfId="0" applyFont="1" applyFill="1" applyBorder="1" applyAlignment="1">
      <alignment horizontal="center"/>
    </xf>
    <xf numFmtId="0" fontId="7" fillId="4" borderId="34" xfId="0" applyFont="1" applyFill="1" applyBorder="1" applyAlignment="1">
      <alignment horizontal="center"/>
    </xf>
    <xf numFmtId="0" fontId="7" fillId="4" borderId="30" xfId="0" applyFont="1" applyFill="1" applyBorder="1" applyAlignment="1">
      <alignment horizontal="center" wrapText="1"/>
    </xf>
    <xf numFmtId="14" fontId="10" fillId="0" borderId="0" xfId="0" applyNumberFormat="1" applyFont="1" applyFill="1" applyAlignment="1">
      <alignment horizontal="center"/>
    </xf>
  </cellXfs>
  <cellStyles count="4">
    <cellStyle name="Hyperlink" xfId="2" builtinId="8"/>
    <cellStyle name="Normal" xfId="0" builtinId="0"/>
    <cellStyle name="Normal 2" xfId="3" xr:uid="{C6F668E5-7CBE-4496-ABEB-891B969DEE9B}"/>
    <cellStyle name="Percent" xfId="1" builtinId="5"/>
  </cellStyles>
  <dxfs count="4">
    <dxf>
      <font>
        <b/>
        <i val="0"/>
        <strike val="0"/>
        <color rgb="FFFF0000"/>
      </font>
    </dxf>
    <dxf>
      <font>
        <b/>
        <i val="0"/>
        <strike val="0"/>
        <color rgb="FFFF0000"/>
      </font>
    </dxf>
    <dxf>
      <font>
        <b/>
        <i val="0"/>
        <strike val="0"/>
        <color rgb="FFFF0000"/>
      </font>
    </dxf>
    <dxf>
      <font>
        <b/>
        <i val="0"/>
        <strike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pa.gov/superfund/lead-superfund-sites-united-states-geological-survey-usgs-background-soil-lead-survey" TargetMode="External"/><Relationship Id="rId2" Type="http://schemas.openxmlformats.org/officeDocument/2006/relationships/hyperlink" Target="https://semspub.epa.gov/work/HQ/100002712.pdf" TargetMode="External"/><Relationship Id="rId1" Type="http://schemas.openxmlformats.org/officeDocument/2006/relationships/hyperlink" Target="https://semspub.epa.gov/src/document/HQ/10000348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95763-EA25-4780-847C-DE1074B7EAE2}">
  <sheetPr codeName="Sheet2"/>
  <dimension ref="A1:W34"/>
  <sheetViews>
    <sheetView tabSelected="1" topLeftCell="A5" workbookViewId="0">
      <selection activeCell="K20" sqref="K20"/>
    </sheetView>
  </sheetViews>
  <sheetFormatPr defaultColWidth="9.140625" defaultRowHeight="15" x14ac:dyDescent="0.25"/>
  <cols>
    <col min="1" max="1" width="13" style="1" customWidth="1"/>
    <col min="2" max="2" width="11.85546875" style="1" bestFit="1" customWidth="1"/>
    <col min="3" max="16384" width="9.140625" style="1"/>
  </cols>
  <sheetData>
    <row r="1" spans="1:23" ht="15.75" x14ac:dyDescent="0.25">
      <c r="A1" s="40" t="s">
        <v>6</v>
      </c>
      <c r="B1" s="130">
        <v>45757</v>
      </c>
      <c r="C1" s="130"/>
      <c r="D1" s="40"/>
      <c r="E1" s="40"/>
      <c r="F1" s="40"/>
      <c r="G1" s="40"/>
      <c r="H1" s="40"/>
      <c r="I1" s="40"/>
      <c r="J1" s="40"/>
      <c r="K1" s="40"/>
      <c r="L1" s="40"/>
      <c r="M1" s="40"/>
      <c r="N1" s="40"/>
      <c r="O1" s="40"/>
      <c r="P1" s="40"/>
      <c r="Q1" s="40"/>
      <c r="R1" s="40"/>
      <c r="S1" s="40"/>
      <c r="T1" s="40"/>
      <c r="U1" s="40"/>
      <c r="V1" s="40"/>
      <c r="W1" s="40"/>
    </row>
    <row r="2" spans="1:23" ht="15.75" x14ac:dyDescent="0.25">
      <c r="A2" s="41"/>
      <c r="B2" s="42"/>
      <c r="C2" s="40"/>
      <c r="D2" s="41"/>
      <c r="E2" s="40"/>
      <c r="F2" s="40"/>
      <c r="G2" s="40"/>
      <c r="H2" s="40"/>
      <c r="I2" s="40"/>
      <c r="J2" s="40"/>
      <c r="K2" s="40"/>
      <c r="L2" s="40"/>
      <c r="M2" s="40"/>
      <c r="N2" s="40"/>
      <c r="O2" s="40"/>
      <c r="P2" s="40"/>
      <c r="Q2" s="40"/>
      <c r="R2" s="40"/>
      <c r="S2" s="40"/>
      <c r="T2" s="40"/>
      <c r="U2" s="40"/>
      <c r="V2" s="40"/>
      <c r="W2" s="40"/>
    </row>
    <row r="3" spans="1:23" x14ac:dyDescent="0.25">
      <c r="A3" s="66" t="s">
        <v>5</v>
      </c>
      <c r="B3" s="66"/>
      <c r="C3" s="66"/>
      <c r="D3" s="66"/>
      <c r="E3" s="66"/>
      <c r="F3" s="66"/>
      <c r="G3" s="66"/>
      <c r="H3" s="66"/>
      <c r="I3" s="66"/>
      <c r="J3" s="66"/>
      <c r="K3" s="66"/>
      <c r="L3" s="66"/>
      <c r="M3" s="66"/>
      <c r="N3" s="66"/>
      <c r="O3" s="66"/>
      <c r="P3" s="66"/>
      <c r="Q3" s="66"/>
      <c r="R3" s="66"/>
      <c r="S3" s="66"/>
      <c r="T3" s="66"/>
      <c r="U3" s="66"/>
      <c r="V3" s="66"/>
      <c r="W3" s="66"/>
    </row>
    <row r="4" spans="1:23" x14ac:dyDescent="0.25">
      <c r="A4" s="66"/>
      <c r="B4" s="66"/>
      <c r="C4" s="66"/>
      <c r="D4" s="66"/>
      <c r="E4" s="66"/>
      <c r="F4" s="66"/>
      <c r="G4" s="66"/>
      <c r="H4" s="66"/>
      <c r="I4" s="66"/>
      <c r="J4" s="66"/>
      <c r="K4" s="66"/>
      <c r="L4" s="66"/>
      <c r="M4" s="66"/>
      <c r="N4" s="66"/>
      <c r="O4" s="66"/>
      <c r="P4" s="66"/>
      <c r="Q4" s="66"/>
      <c r="R4" s="66"/>
      <c r="S4" s="66"/>
      <c r="T4" s="66"/>
      <c r="U4" s="66"/>
      <c r="V4" s="66"/>
      <c r="W4" s="66"/>
    </row>
    <row r="5" spans="1:23" ht="15.75" x14ac:dyDescent="0.25">
      <c r="A5" s="41"/>
      <c r="B5" s="40"/>
      <c r="C5" s="40"/>
      <c r="D5" s="40"/>
      <c r="E5" s="40"/>
      <c r="F5" s="40"/>
      <c r="G5" s="40"/>
      <c r="H5" s="40"/>
      <c r="I5" s="40"/>
      <c r="J5" s="40"/>
      <c r="K5" s="40"/>
      <c r="L5" s="40"/>
      <c r="M5" s="40"/>
      <c r="N5" s="40"/>
      <c r="O5" s="40"/>
      <c r="P5" s="40"/>
      <c r="Q5" s="40"/>
      <c r="R5" s="40"/>
      <c r="S5" s="40"/>
      <c r="T5" s="40"/>
      <c r="U5" s="40"/>
      <c r="V5" s="40"/>
      <c r="W5" s="40"/>
    </row>
    <row r="6" spans="1:23" ht="15.75" x14ac:dyDescent="0.25">
      <c r="A6" s="40" t="s">
        <v>28</v>
      </c>
      <c r="B6" s="43"/>
      <c r="C6" s="43"/>
      <c r="D6" s="43"/>
      <c r="E6" s="43"/>
      <c r="F6" s="43"/>
      <c r="G6" s="43"/>
      <c r="H6" s="43"/>
      <c r="I6" s="43"/>
      <c r="J6" s="43"/>
      <c r="K6" s="43"/>
      <c r="L6" s="43"/>
      <c r="M6" s="43"/>
      <c r="N6" s="43"/>
      <c r="O6" s="43"/>
      <c r="P6" s="43"/>
      <c r="Q6" s="43"/>
      <c r="R6" s="43"/>
      <c r="S6" s="43"/>
      <c r="T6" s="43"/>
      <c r="U6" s="43"/>
      <c r="V6" s="43"/>
      <c r="W6" s="43"/>
    </row>
    <row r="7" spans="1:23" ht="15.75" x14ac:dyDescent="0.25">
      <c r="A7" s="40"/>
      <c r="B7" s="43"/>
      <c r="C7" s="43"/>
      <c r="D7" s="43"/>
      <c r="E7" s="43"/>
      <c r="F7" s="43"/>
      <c r="G7" s="43"/>
      <c r="H7" s="43"/>
      <c r="I7" s="43"/>
      <c r="J7" s="43"/>
      <c r="K7" s="43"/>
      <c r="L7" s="43"/>
      <c r="M7" s="43"/>
      <c r="N7" s="43"/>
      <c r="O7" s="43"/>
      <c r="P7" s="43"/>
      <c r="Q7" s="43"/>
      <c r="R7" s="43"/>
      <c r="S7" s="43"/>
      <c r="T7" s="43"/>
      <c r="U7" s="43"/>
      <c r="V7" s="43"/>
      <c r="W7" s="43"/>
    </row>
    <row r="8" spans="1:23" ht="15.75" x14ac:dyDescent="0.25">
      <c r="A8" s="44" t="s">
        <v>65</v>
      </c>
      <c r="B8" s="43"/>
      <c r="C8" s="43"/>
      <c r="D8" s="43"/>
      <c r="E8" s="43"/>
      <c r="F8" s="43"/>
      <c r="G8" s="43"/>
      <c r="H8" s="43"/>
      <c r="I8" s="43"/>
      <c r="J8" s="43"/>
      <c r="K8" s="45"/>
      <c r="L8" s="45"/>
      <c r="M8" s="45"/>
      <c r="N8" s="43"/>
      <c r="O8" s="43"/>
      <c r="P8" s="43"/>
      <c r="Q8" s="43"/>
      <c r="R8" s="43"/>
      <c r="S8" s="43"/>
      <c r="T8" s="43"/>
      <c r="U8" s="43"/>
      <c r="V8" s="43"/>
      <c r="W8" s="43"/>
    </row>
    <row r="9" spans="1:23" ht="15.75" x14ac:dyDescent="0.25">
      <c r="A9" s="43"/>
      <c r="B9" s="43"/>
      <c r="C9" s="43"/>
      <c r="D9" s="43"/>
      <c r="E9" s="43"/>
      <c r="F9" s="43"/>
      <c r="G9" s="43"/>
      <c r="H9" s="43"/>
      <c r="I9" s="43"/>
      <c r="J9" s="43"/>
      <c r="K9" s="43"/>
      <c r="L9" s="43"/>
      <c r="M9" s="43"/>
      <c r="N9" s="43"/>
      <c r="O9" s="43"/>
      <c r="P9" s="43"/>
      <c r="Q9" s="43"/>
      <c r="R9" s="43"/>
      <c r="S9" s="43"/>
      <c r="T9" s="43"/>
      <c r="U9" s="43"/>
      <c r="V9" s="43"/>
      <c r="W9" s="43"/>
    </row>
    <row r="10" spans="1:23" ht="15.75" x14ac:dyDescent="0.25">
      <c r="A10" s="40" t="s">
        <v>29</v>
      </c>
      <c r="B10" s="43"/>
      <c r="C10" s="43"/>
      <c r="D10" s="43"/>
      <c r="E10" s="43"/>
      <c r="F10" s="43"/>
      <c r="G10" s="43"/>
      <c r="H10" s="43"/>
      <c r="I10" s="43"/>
      <c r="J10" s="43"/>
      <c r="K10" s="43"/>
      <c r="L10" s="43"/>
      <c r="M10" s="43"/>
      <c r="N10" s="43"/>
      <c r="O10" s="43"/>
      <c r="P10" s="43"/>
      <c r="Q10" s="43"/>
      <c r="R10" s="43"/>
      <c r="S10" s="43"/>
      <c r="T10" s="40"/>
      <c r="U10" s="40"/>
      <c r="V10" s="40"/>
      <c r="W10" s="40"/>
    </row>
    <row r="11" spans="1:23" ht="15.75" x14ac:dyDescent="0.25">
      <c r="A11" s="43"/>
      <c r="B11" s="43"/>
      <c r="C11" s="43"/>
      <c r="D11" s="43"/>
      <c r="E11" s="43"/>
      <c r="F11" s="43"/>
      <c r="G11" s="43"/>
      <c r="H11" s="43"/>
      <c r="I11" s="43"/>
      <c r="J11" s="43"/>
      <c r="K11" s="43"/>
      <c r="L11" s="43"/>
      <c r="M11" s="43"/>
      <c r="N11" s="43"/>
      <c r="O11" s="43"/>
      <c r="P11" s="43"/>
      <c r="Q11" s="43"/>
      <c r="R11" s="43"/>
      <c r="S11" s="43"/>
      <c r="T11" s="40"/>
      <c r="U11" s="40"/>
      <c r="V11" s="40"/>
      <c r="W11" s="40"/>
    </row>
    <row r="12" spans="1:23" ht="15.75" x14ac:dyDescent="0.25">
      <c r="A12" s="40" t="s">
        <v>4</v>
      </c>
      <c r="B12" s="40"/>
      <c r="C12" s="40"/>
      <c r="D12" s="40"/>
      <c r="E12" s="40"/>
      <c r="F12" s="40"/>
      <c r="G12" s="40"/>
      <c r="H12" s="40"/>
      <c r="I12" s="40"/>
      <c r="J12" s="40"/>
      <c r="K12" s="40"/>
      <c r="L12" s="40"/>
      <c r="M12" s="40"/>
      <c r="N12" s="40"/>
      <c r="O12" s="40"/>
      <c r="P12" s="40"/>
      <c r="Q12" s="40"/>
      <c r="R12" s="40"/>
      <c r="S12" s="40"/>
      <c r="T12" s="40"/>
      <c r="U12" s="40"/>
      <c r="V12" s="40"/>
      <c r="W12" s="40"/>
    </row>
    <row r="13" spans="1:23" ht="15.75" x14ac:dyDescent="0.25">
      <c r="A13" s="40"/>
      <c r="B13" s="40"/>
      <c r="C13" s="40"/>
      <c r="D13" s="40"/>
      <c r="E13" s="40"/>
      <c r="F13" s="40"/>
      <c r="G13" s="40"/>
      <c r="H13" s="40"/>
      <c r="I13" s="40"/>
      <c r="J13" s="40"/>
      <c r="K13" s="40"/>
      <c r="L13" s="40"/>
      <c r="M13" s="40"/>
      <c r="N13" s="40"/>
      <c r="O13" s="40"/>
      <c r="P13" s="40"/>
      <c r="Q13" s="40"/>
      <c r="R13" s="40"/>
      <c r="S13" s="40"/>
      <c r="T13" s="40"/>
      <c r="U13" s="40"/>
      <c r="V13" s="40"/>
      <c r="W13" s="40"/>
    </row>
    <row r="14" spans="1:23" ht="15.75" x14ac:dyDescent="0.25">
      <c r="A14" s="40" t="s">
        <v>3</v>
      </c>
      <c r="B14" s="40"/>
      <c r="C14" s="40"/>
      <c r="D14" s="40"/>
      <c r="E14" s="40"/>
      <c r="F14" s="40"/>
      <c r="G14" s="40"/>
      <c r="H14" s="40"/>
      <c r="I14" s="40"/>
      <c r="J14" s="40"/>
      <c r="K14" s="40"/>
      <c r="L14" s="40"/>
      <c r="M14" s="40"/>
      <c r="N14" s="40"/>
      <c r="O14" s="40"/>
      <c r="P14" s="40"/>
      <c r="Q14" s="40"/>
      <c r="R14" s="40"/>
      <c r="S14" s="40"/>
      <c r="T14" s="40"/>
      <c r="U14" s="40"/>
      <c r="V14" s="40"/>
      <c r="W14" s="40"/>
    </row>
    <row r="15" spans="1:23" ht="15.75" x14ac:dyDescent="0.25">
      <c r="A15" s="43"/>
      <c r="B15" s="43"/>
      <c r="C15" s="43"/>
      <c r="D15" s="43"/>
      <c r="E15" s="43"/>
      <c r="F15" s="43"/>
      <c r="G15" s="43"/>
      <c r="H15" s="43"/>
      <c r="I15" s="43"/>
      <c r="J15" s="43"/>
      <c r="K15" s="43"/>
      <c r="L15" s="43"/>
      <c r="M15" s="43"/>
      <c r="N15" s="43"/>
      <c r="O15" s="43"/>
      <c r="P15" s="43"/>
      <c r="Q15" s="43"/>
      <c r="R15" s="43"/>
      <c r="S15" s="43"/>
      <c r="T15" s="43"/>
      <c r="U15" s="43"/>
      <c r="V15" s="43"/>
      <c r="W15" s="43"/>
    </row>
    <row r="16" spans="1:23" s="35" customFormat="1" ht="15.75" x14ac:dyDescent="0.25">
      <c r="A16" s="44" t="s">
        <v>2</v>
      </c>
      <c r="B16" s="44"/>
      <c r="C16" s="44"/>
      <c r="D16" s="44"/>
      <c r="E16" s="44"/>
      <c r="F16" s="44"/>
      <c r="G16" s="44"/>
      <c r="H16" s="44"/>
      <c r="I16" s="44"/>
      <c r="J16" s="44"/>
      <c r="K16" s="44"/>
      <c r="L16" s="44"/>
      <c r="M16" s="44"/>
      <c r="N16" s="44"/>
      <c r="O16" s="44"/>
      <c r="P16" s="44"/>
      <c r="Q16" s="44"/>
      <c r="R16" s="44"/>
      <c r="S16" s="44"/>
      <c r="T16" s="44"/>
      <c r="U16" s="44"/>
      <c r="V16" s="44"/>
      <c r="W16" s="44"/>
    </row>
    <row r="17" spans="1:23" s="35" customFormat="1" ht="15.75" x14ac:dyDescent="0.25">
      <c r="A17" s="44" t="s">
        <v>25</v>
      </c>
      <c r="B17" s="44"/>
      <c r="C17" s="44"/>
      <c r="D17" s="44"/>
      <c r="E17" s="44"/>
      <c r="F17" s="44"/>
      <c r="G17" s="44"/>
      <c r="H17" s="44"/>
      <c r="I17" s="44"/>
      <c r="J17" s="44"/>
      <c r="K17" s="44"/>
      <c r="L17" s="44"/>
      <c r="M17" s="44"/>
      <c r="N17" s="44"/>
      <c r="O17" s="44"/>
      <c r="P17" s="44"/>
      <c r="Q17" s="44"/>
      <c r="R17" s="44"/>
      <c r="S17" s="44"/>
      <c r="T17" s="44"/>
      <c r="U17" s="44"/>
      <c r="V17" s="44"/>
      <c r="W17" s="44"/>
    </row>
    <row r="18" spans="1:23" ht="15.75" x14ac:dyDescent="0.25">
      <c r="A18" s="40"/>
      <c r="B18" s="40"/>
      <c r="C18" s="40"/>
      <c r="D18" s="40"/>
      <c r="E18" s="40"/>
      <c r="F18" s="40"/>
      <c r="G18" s="40"/>
      <c r="H18" s="40"/>
      <c r="I18" s="40"/>
      <c r="J18" s="40"/>
      <c r="K18" s="40"/>
      <c r="L18" s="40"/>
      <c r="M18" s="40"/>
      <c r="N18" s="40"/>
      <c r="O18" s="40"/>
      <c r="P18" s="40"/>
      <c r="Q18" s="40"/>
      <c r="R18" s="40"/>
      <c r="S18" s="40"/>
      <c r="T18" s="40"/>
      <c r="U18" s="40"/>
      <c r="V18" s="40"/>
      <c r="W18" s="40"/>
    </row>
    <row r="19" spans="1:23" ht="15.75" x14ac:dyDescent="0.25">
      <c r="A19" s="40" t="s">
        <v>42</v>
      </c>
      <c r="B19" s="40"/>
      <c r="C19" s="40"/>
      <c r="D19" s="40"/>
      <c r="E19" s="40"/>
      <c r="F19" s="40"/>
      <c r="G19" s="40"/>
      <c r="H19" s="40"/>
      <c r="I19" s="40"/>
      <c r="J19" s="40"/>
      <c r="K19" s="40"/>
      <c r="L19" s="40"/>
      <c r="M19" s="40"/>
      <c r="N19" s="40"/>
      <c r="O19" s="40"/>
      <c r="P19" s="40"/>
      <c r="Q19" s="40"/>
      <c r="R19" s="40"/>
      <c r="S19" s="40"/>
      <c r="T19" s="40"/>
      <c r="U19" s="40"/>
      <c r="V19" s="40"/>
      <c r="W19" s="40"/>
    </row>
    <row r="20" spans="1:23" ht="15.75" x14ac:dyDescent="0.25">
      <c r="A20" s="40" t="s">
        <v>30</v>
      </c>
      <c r="B20" s="40"/>
      <c r="C20" s="40"/>
      <c r="D20" s="40"/>
      <c r="E20" s="40"/>
      <c r="F20" s="40"/>
      <c r="G20" s="40"/>
      <c r="H20" s="40"/>
      <c r="I20" s="40"/>
      <c r="J20" s="40"/>
      <c r="K20" s="40"/>
      <c r="L20" s="40"/>
      <c r="M20" s="40"/>
      <c r="N20" s="40"/>
      <c r="O20" s="40"/>
      <c r="P20" s="40"/>
      <c r="Q20" s="40"/>
      <c r="R20" s="40"/>
      <c r="S20" s="40"/>
      <c r="T20" s="40"/>
      <c r="U20" s="40"/>
      <c r="V20" s="40"/>
      <c r="W20" s="40"/>
    </row>
    <row r="21" spans="1:23" ht="15.75" x14ac:dyDescent="0.25">
      <c r="A21" s="40"/>
      <c r="B21" s="40"/>
      <c r="C21" s="40"/>
      <c r="D21" s="40"/>
      <c r="E21" s="40"/>
      <c r="F21" s="40"/>
      <c r="G21" s="40"/>
      <c r="H21" s="40"/>
      <c r="I21" s="40"/>
      <c r="J21" s="40"/>
      <c r="K21" s="40"/>
      <c r="L21" s="40"/>
      <c r="M21" s="40"/>
      <c r="N21" s="40"/>
      <c r="O21" s="40"/>
      <c r="P21" s="40"/>
      <c r="Q21" s="40"/>
      <c r="R21" s="40"/>
      <c r="S21" s="40"/>
      <c r="T21" s="40"/>
      <c r="U21" s="40"/>
      <c r="V21" s="40"/>
      <c r="W21" s="40"/>
    </row>
    <row r="22" spans="1:23" ht="15.75" x14ac:dyDescent="0.25">
      <c r="A22" s="40" t="s">
        <v>1</v>
      </c>
      <c r="B22" s="40"/>
      <c r="C22" s="40"/>
      <c r="D22" s="40"/>
      <c r="E22" s="40"/>
      <c r="F22" s="40"/>
      <c r="G22" s="40"/>
      <c r="H22" s="40"/>
      <c r="I22" s="40"/>
      <c r="J22" s="40"/>
      <c r="K22" s="40"/>
      <c r="L22" s="40"/>
      <c r="M22" s="40"/>
      <c r="N22" s="40"/>
      <c r="O22" s="40"/>
      <c r="P22" s="40"/>
      <c r="Q22" s="40"/>
      <c r="R22" s="40"/>
      <c r="S22" s="40"/>
      <c r="T22" s="40"/>
      <c r="U22" s="40"/>
      <c r="V22" s="40"/>
      <c r="W22" s="40"/>
    </row>
    <row r="23" spans="1:23" ht="15.75" x14ac:dyDescent="0.25">
      <c r="A23" s="40"/>
      <c r="B23" s="40"/>
      <c r="C23" s="40"/>
      <c r="D23" s="40"/>
      <c r="E23" s="40"/>
      <c r="F23" s="40"/>
      <c r="G23" s="40"/>
      <c r="H23" s="40"/>
      <c r="I23" s="40"/>
      <c r="J23" s="40"/>
      <c r="K23" s="40"/>
      <c r="L23" s="40"/>
      <c r="M23" s="40"/>
      <c r="N23" s="40"/>
      <c r="O23" s="40"/>
      <c r="P23" s="40"/>
      <c r="Q23" s="40"/>
      <c r="R23" s="40"/>
      <c r="S23" s="40"/>
      <c r="T23" s="40"/>
      <c r="U23" s="40"/>
      <c r="V23" s="40"/>
      <c r="W23" s="40"/>
    </row>
    <row r="24" spans="1:23" ht="15.75" x14ac:dyDescent="0.25">
      <c r="A24" s="44" t="s">
        <v>0</v>
      </c>
      <c r="B24" s="40"/>
      <c r="C24" s="40"/>
      <c r="D24" s="40"/>
      <c r="E24" s="40"/>
      <c r="F24" s="40"/>
      <c r="G24" s="40"/>
      <c r="H24" s="40"/>
      <c r="I24" s="40"/>
      <c r="J24" s="40"/>
      <c r="K24" s="40"/>
      <c r="L24" s="40"/>
      <c r="M24" s="40"/>
      <c r="N24" s="40"/>
      <c r="O24" s="40"/>
      <c r="P24" s="40"/>
      <c r="Q24" s="40"/>
      <c r="R24" s="40"/>
      <c r="S24" s="40"/>
      <c r="T24" s="40"/>
      <c r="U24" s="40"/>
      <c r="V24" s="40"/>
      <c r="W24" s="40"/>
    </row>
    <row r="25" spans="1:23" ht="15.75" x14ac:dyDescent="0.25">
      <c r="A25" s="44"/>
      <c r="B25" s="40"/>
      <c r="C25" s="40"/>
      <c r="D25" s="40"/>
      <c r="E25" s="40"/>
      <c r="F25" s="40"/>
      <c r="G25" s="40"/>
      <c r="H25" s="40"/>
      <c r="I25" s="40"/>
      <c r="J25" s="40"/>
      <c r="K25" s="40"/>
      <c r="L25" s="40"/>
      <c r="M25" s="40"/>
      <c r="N25" s="40"/>
      <c r="O25" s="40"/>
      <c r="P25" s="40"/>
      <c r="Q25" s="40"/>
      <c r="R25" s="40"/>
      <c r="S25" s="40"/>
      <c r="T25" s="40"/>
      <c r="U25" s="40"/>
      <c r="V25" s="40"/>
      <c r="W25" s="40"/>
    </row>
    <row r="26" spans="1:23" ht="15.75" x14ac:dyDescent="0.25">
      <c r="A26" s="44" t="s">
        <v>66</v>
      </c>
      <c r="B26" s="40"/>
      <c r="C26" s="40"/>
      <c r="D26" s="40"/>
      <c r="E26" s="40"/>
      <c r="F26" s="40"/>
      <c r="G26" s="40"/>
      <c r="H26" s="40"/>
      <c r="I26" s="40"/>
      <c r="J26" s="40"/>
      <c r="K26" s="40"/>
      <c r="L26" s="40"/>
      <c r="M26" s="40"/>
      <c r="N26" s="40"/>
      <c r="O26" s="40"/>
      <c r="P26" s="40"/>
      <c r="Q26" s="40"/>
      <c r="R26" s="40"/>
      <c r="S26" s="40"/>
      <c r="T26" s="40"/>
      <c r="U26" s="40"/>
      <c r="V26" s="40"/>
      <c r="W26" s="40"/>
    </row>
    <row r="27" spans="1:23" ht="15.75" x14ac:dyDescent="0.25">
      <c r="A27" s="44"/>
      <c r="B27" s="40"/>
      <c r="C27" s="40"/>
      <c r="D27" s="40"/>
      <c r="E27" s="40"/>
      <c r="F27" s="40"/>
      <c r="G27" s="40"/>
      <c r="H27" s="40"/>
      <c r="I27" s="40"/>
      <c r="J27" s="40"/>
      <c r="K27" s="40"/>
      <c r="L27" s="40"/>
      <c r="M27" s="40"/>
      <c r="N27" s="40"/>
      <c r="O27" s="40"/>
      <c r="P27" s="40"/>
      <c r="Q27" s="40"/>
      <c r="R27" s="40"/>
      <c r="S27" s="40"/>
      <c r="T27" s="40"/>
      <c r="U27" s="40"/>
      <c r="V27" s="40"/>
      <c r="W27" s="40"/>
    </row>
    <row r="28" spans="1:23" ht="15.75" x14ac:dyDescent="0.25">
      <c r="A28" s="41" t="s">
        <v>68</v>
      </c>
      <c r="B28" s="40"/>
      <c r="C28" s="40"/>
      <c r="D28" s="40"/>
      <c r="E28" s="40"/>
      <c r="F28" s="40"/>
      <c r="G28" s="40"/>
      <c r="H28" s="40"/>
      <c r="I28" s="40"/>
      <c r="J28" s="40"/>
      <c r="K28" s="40"/>
      <c r="L28" s="40"/>
      <c r="M28" s="40"/>
      <c r="N28" s="40"/>
      <c r="O28" s="40"/>
      <c r="P28" s="40"/>
      <c r="Q28" s="40"/>
      <c r="R28" s="40"/>
      <c r="S28" s="40"/>
      <c r="T28" s="40"/>
      <c r="U28" s="40"/>
      <c r="V28" s="40"/>
      <c r="W28" s="40"/>
    </row>
    <row r="29" spans="1:23" ht="15.75" x14ac:dyDescent="0.25">
      <c r="A29" s="40"/>
      <c r="B29" s="40"/>
      <c r="C29" s="40"/>
      <c r="D29" s="40"/>
      <c r="E29" s="40"/>
      <c r="F29" s="40"/>
      <c r="G29" s="40"/>
      <c r="H29" s="40"/>
      <c r="I29" s="40"/>
      <c r="J29" s="40"/>
      <c r="K29" s="40"/>
      <c r="L29" s="40"/>
      <c r="M29" s="40"/>
      <c r="N29" s="40"/>
      <c r="O29" s="40"/>
      <c r="P29" s="40"/>
      <c r="Q29" s="40"/>
      <c r="R29" s="40"/>
      <c r="S29" s="40"/>
      <c r="T29" s="40"/>
      <c r="U29" s="40"/>
      <c r="V29" s="40"/>
      <c r="W29" s="40"/>
    </row>
    <row r="30" spans="1:23" ht="15.75" x14ac:dyDescent="0.25">
      <c r="A30" s="36" t="s">
        <v>46</v>
      </c>
      <c r="B30" s="40"/>
      <c r="C30" s="40"/>
      <c r="D30" s="40"/>
      <c r="E30" s="40"/>
      <c r="F30" s="40"/>
      <c r="G30" s="40"/>
      <c r="H30" s="40"/>
      <c r="I30" s="40"/>
      <c r="J30" s="40"/>
      <c r="K30" s="40"/>
      <c r="L30" s="40"/>
      <c r="M30" s="40"/>
      <c r="N30" s="40"/>
      <c r="O30" s="40"/>
      <c r="P30" s="40"/>
      <c r="Q30" s="40"/>
      <c r="R30" s="40"/>
      <c r="S30" s="40"/>
      <c r="T30" s="40"/>
      <c r="U30" s="40"/>
      <c r="V30" s="40"/>
      <c r="W30" s="40"/>
    </row>
    <row r="31" spans="1:23" ht="15.75" x14ac:dyDescent="0.25">
      <c r="A31" s="36" t="s">
        <v>26</v>
      </c>
      <c r="B31" s="40"/>
      <c r="C31" s="40"/>
      <c r="D31" s="40"/>
      <c r="E31" s="40"/>
      <c r="F31" s="40"/>
      <c r="G31" s="40"/>
      <c r="H31" s="40"/>
      <c r="I31" s="40"/>
      <c r="J31" s="40"/>
      <c r="K31" s="40"/>
      <c r="L31" s="40"/>
      <c r="M31" s="40"/>
      <c r="N31" s="40"/>
      <c r="O31" s="40"/>
      <c r="P31" s="40"/>
      <c r="Q31" s="40"/>
      <c r="R31" s="40"/>
      <c r="S31" s="40"/>
      <c r="T31" s="40"/>
      <c r="U31" s="40"/>
      <c r="V31" s="40"/>
      <c r="W31" s="40"/>
    </row>
    <row r="32" spans="1:23" x14ac:dyDescent="0.25">
      <c r="A32" s="36" t="s">
        <v>27</v>
      </c>
      <c r="B32" s="46"/>
      <c r="C32" s="46"/>
      <c r="D32" s="46"/>
      <c r="E32" s="46"/>
      <c r="F32" s="46"/>
      <c r="G32" s="46"/>
      <c r="H32" s="46"/>
      <c r="I32" s="46"/>
      <c r="J32" s="46"/>
      <c r="K32" s="46"/>
      <c r="L32" s="46"/>
      <c r="M32" s="46"/>
      <c r="N32" s="46"/>
      <c r="O32" s="46"/>
      <c r="P32" s="46"/>
      <c r="Q32" s="46"/>
      <c r="R32" s="46"/>
      <c r="S32" s="46"/>
      <c r="T32" s="46"/>
      <c r="U32" s="46"/>
      <c r="V32" s="46"/>
      <c r="W32" s="46"/>
    </row>
    <row r="33" spans="1:23" x14ac:dyDescent="0.25">
      <c r="A33" s="46"/>
      <c r="B33" s="46"/>
      <c r="C33" s="46"/>
      <c r="D33" s="46"/>
      <c r="E33" s="46"/>
      <c r="F33" s="46"/>
      <c r="G33" s="46"/>
      <c r="H33" s="46"/>
      <c r="I33" s="46"/>
      <c r="J33" s="46"/>
      <c r="K33" s="46"/>
      <c r="L33" s="46"/>
      <c r="M33" s="46"/>
      <c r="N33" s="46"/>
      <c r="O33" s="46"/>
      <c r="P33" s="46"/>
      <c r="Q33" s="46"/>
      <c r="R33" s="46"/>
      <c r="S33" s="46"/>
      <c r="T33" s="46"/>
      <c r="U33" s="46"/>
      <c r="V33" s="46"/>
      <c r="W33" s="46"/>
    </row>
    <row r="34" spans="1:23" x14ac:dyDescent="0.25">
      <c r="A34" s="46"/>
      <c r="B34" s="46"/>
      <c r="C34" s="46"/>
      <c r="D34" s="46"/>
      <c r="E34" s="46"/>
      <c r="F34" s="46"/>
      <c r="G34" s="46"/>
      <c r="H34" s="46"/>
      <c r="I34" s="46"/>
      <c r="J34" s="46"/>
      <c r="K34" s="46"/>
      <c r="L34" s="46"/>
      <c r="M34" s="46"/>
      <c r="N34" s="46"/>
      <c r="O34" s="46"/>
      <c r="P34" s="46"/>
      <c r="Q34" s="46"/>
      <c r="R34" s="46"/>
      <c r="S34" s="46"/>
      <c r="T34" s="46"/>
      <c r="U34" s="46"/>
      <c r="V34" s="46"/>
      <c r="W34" s="46"/>
    </row>
  </sheetData>
  <mergeCells count="2">
    <mergeCell ref="B1:C1"/>
    <mergeCell ref="A3:W4"/>
  </mergeCells>
  <hyperlinks>
    <hyperlink ref="A31" r:id="rId1" xr:uid="{BEDC81A1-8493-4AFA-A30C-E48A508744A3}"/>
    <hyperlink ref="A32" r:id="rId2" xr:uid="{56399DA5-9267-4532-BAC2-D2E748A0E7E3}"/>
    <hyperlink ref="A30" r:id="rId3" display="USGS (2013)" xr:uid="{EDFF2812-5C64-4936-B2D5-80C6637E97F8}"/>
  </hyperlinks>
  <pageMargins left="0.7" right="0.7" top="0.75" bottom="0.75" header="0.3" footer="0.3"/>
  <pageSetup orientation="portrait" horizontalDpi="300"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591B3-EC3A-4095-9F61-2A3E8B11C197}">
  <sheetPr codeName="Sheet12"/>
  <dimension ref="A1:Z37"/>
  <sheetViews>
    <sheetView workbookViewId="0">
      <selection activeCell="L37" sqref="L37:X37"/>
    </sheetView>
  </sheetViews>
  <sheetFormatPr defaultColWidth="9.140625" defaultRowHeight="15" x14ac:dyDescent="0.25"/>
  <cols>
    <col min="1" max="1" width="20.42578125" style="1" customWidth="1"/>
    <col min="2" max="3" width="9.140625" style="1"/>
    <col min="4" max="4" width="13.5703125" style="1" bestFit="1" customWidth="1"/>
    <col min="5" max="16384" width="9.140625" style="1"/>
  </cols>
  <sheetData>
    <row r="1" spans="1:26" ht="21" x14ac:dyDescent="0.35">
      <c r="A1" s="26" t="s">
        <v>43</v>
      </c>
      <c r="D1" s="81" t="s">
        <v>63</v>
      </c>
      <c r="E1" s="82"/>
      <c r="F1" s="82"/>
      <c r="G1" s="82"/>
      <c r="H1" s="82"/>
      <c r="I1" s="82"/>
      <c r="J1" s="83"/>
      <c r="L1" s="105" t="s">
        <v>13</v>
      </c>
      <c r="M1" s="105"/>
      <c r="N1" s="105"/>
      <c r="O1" s="105"/>
    </row>
    <row r="2" spans="1:26" ht="21" customHeight="1" x14ac:dyDescent="0.35">
      <c r="A2" s="26" t="s">
        <v>45</v>
      </c>
      <c r="D2" s="2" t="s">
        <v>8</v>
      </c>
      <c r="E2" s="3">
        <v>7</v>
      </c>
      <c r="F2" s="84" t="s">
        <v>9</v>
      </c>
      <c r="G2" s="85"/>
      <c r="H2" s="85"/>
      <c r="I2" s="85"/>
      <c r="J2" s="86"/>
      <c r="L2" s="105"/>
      <c r="M2" s="105"/>
      <c r="N2" s="105"/>
      <c r="O2" s="105"/>
    </row>
    <row r="3" spans="1:26" ht="15.75" customHeight="1" thickBot="1" x14ac:dyDescent="0.3">
      <c r="D3" s="4" t="s">
        <v>10</v>
      </c>
      <c r="E3" s="5">
        <f>E4-E2</f>
        <v>0</v>
      </c>
      <c r="F3" s="87" t="s">
        <v>9</v>
      </c>
      <c r="G3" s="88"/>
      <c r="H3" s="88"/>
      <c r="I3" s="88"/>
      <c r="J3" s="89"/>
      <c r="L3" s="105"/>
      <c r="M3" s="105"/>
      <c r="N3" s="105"/>
      <c r="O3" s="105"/>
    </row>
    <row r="4" spans="1:26" ht="16.5" customHeight="1" thickTop="1" thickBot="1" x14ac:dyDescent="0.3">
      <c r="D4" s="6" t="s">
        <v>11</v>
      </c>
      <c r="E4" s="56">
        <v>7</v>
      </c>
      <c r="F4" s="90" t="s">
        <v>9</v>
      </c>
      <c r="G4" s="91"/>
      <c r="H4" s="91"/>
      <c r="I4" s="91"/>
      <c r="J4" s="92"/>
      <c r="L4" s="105"/>
      <c r="M4" s="105"/>
      <c r="N4" s="105"/>
      <c r="O4" s="105"/>
    </row>
    <row r="5" spans="1:26" ht="15.75" customHeight="1" thickBot="1" x14ac:dyDescent="0.3">
      <c r="D5" s="7" t="s">
        <v>12</v>
      </c>
      <c r="E5" s="8">
        <v>5</v>
      </c>
      <c r="F5" s="93" t="s">
        <v>62</v>
      </c>
      <c r="G5" s="94"/>
      <c r="H5" s="94"/>
      <c r="I5" s="94"/>
      <c r="J5" s="95"/>
      <c r="L5" s="105"/>
      <c r="M5" s="105"/>
      <c r="N5" s="105"/>
      <c r="O5" s="105"/>
    </row>
    <row r="6" spans="1:26" ht="15.75" customHeight="1" thickBot="1" x14ac:dyDescent="0.3">
      <c r="D6" s="50" t="str">
        <f>_xlfn.XLOOKUP('TWA RiskCalc Tool With Track-In'!E5,Sheet1!A1:A8,Sheet1!B1:B8)</f>
        <v/>
      </c>
      <c r="L6" s="52"/>
      <c r="M6" s="52"/>
      <c r="N6" s="52"/>
      <c r="O6" s="52"/>
    </row>
    <row r="7" spans="1:26" ht="15.75" thickBot="1" x14ac:dyDescent="0.3">
      <c r="A7" s="96" t="s">
        <v>14</v>
      </c>
      <c r="B7" s="97"/>
      <c r="C7" s="97"/>
      <c r="D7" s="97"/>
      <c r="E7" s="97"/>
      <c r="F7" s="97"/>
      <c r="G7" s="97"/>
      <c r="H7" s="97"/>
      <c r="I7" s="97"/>
      <c r="J7" s="98"/>
      <c r="L7" s="118" t="s">
        <v>64</v>
      </c>
      <c r="M7" s="118"/>
      <c r="N7" s="118"/>
      <c r="O7" s="118"/>
      <c r="P7" s="118"/>
      <c r="Q7" s="118"/>
      <c r="R7" s="118"/>
      <c r="S7" s="118"/>
    </row>
    <row r="8" spans="1:26" ht="15" customHeight="1" x14ac:dyDescent="0.25">
      <c r="A8" s="99" t="s">
        <v>54</v>
      </c>
      <c r="B8" s="101" t="s">
        <v>16</v>
      </c>
      <c r="C8" s="101"/>
      <c r="D8" s="101"/>
      <c r="E8" s="101"/>
      <c r="F8" s="101"/>
      <c r="G8" s="102"/>
      <c r="H8" s="102"/>
      <c r="I8" s="102"/>
      <c r="J8" s="103"/>
      <c r="L8" s="118"/>
      <c r="M8" s="118"/>
      <c r="N8" s="118"/>
      <c r="O8" s="118"/>
      <c r="P8" s="118"/>
      <c r="Q8" s="118"/>
      <c r="R8" s="118"/>
      <c r="S8" s="118"/>
    </row>
    <row r="9" spans="1:26" x14ac:dyDescent="0.25">
      <c r="A9" s="100"/>
      <c r="B9" s="9">
        <v>100</v>
      </c>
      <c r="C9" s="9">
        <v>200</v>
      </c>
      <c r="D9" s="9">
        <v>300</v>
      </c>
      <c r="E9" s="9">
        <v>400</v>
      </c>
      <c r="F9" s="9">
        <v>500</v>
      </c>
      <c r="G9" s="9">
        <v>800</v>
      </c>
      <c r="H9" s="9">
        <v>1000</v>
      </c>
      <c r="I9" s="9">
        <v>1500</v>
      </c>
      <c r="J9" s="10">
        <v>2000</v>
      </c>
      <c r="L9" s="118"/>
      <c r="M9" s="118"/>
      <c r="N9" s="118"/>
      <c r="O9" s="118"/>
      <c r="P9" s="118"/>
      <c r="Q9" s="118"/>
      <c r="R9" s="118"/>
      <c r="S9" s="118"/>
    </row>
    <row r="10" spans="1:26" x14ac:dyDescent="0.25">
      <c r="A10" s="11">
        <v>25</v>
      </c>
      <c r="B10" s="28">
        <f>ROUND(((B$9*$E$2)+($A10*$E$3))/$E$4,0)</f>
        <v>100</v>
      </c>
      <c r="C10" s="28">
        <f t="shared" ref="C10:J12" si="0">ROUND(((C$9*$E$2)+($A10*$E$3))/$E$4,0)</f>
        <v>200</v>
      </c>
      <c r="D10" s="28">
        <f t="shared" si="0"/>
        <v>300</v>
      </c>
      <c r="E10" s="28">
        <f t="shared" si="0"/>
        <v>400</v>
      </c>
      <c r="F10" s="28">
        <f t="shared" si="0"/>
        <v>500</v>
      </c>
      <c r="G10" s="28">
        <f t="shared" si="0"/>
        <v>800</v>
      </c>
      <c r="H10" s="28">
        <f t="shared" si="0"/>
        <v>1000</v>
      </c>
      <c r="I10" s="28">
        <f>ROUND(((I$9*$E$2)+($A10*$E$3))/$E$4,0)</f>
        <v>1500</v>
      </c>
      <c r="J10" s="59">
        <f t="shared" si="0"/>
        <v>2000</v>
      </c>
      <c r="L10" s="118"/>
      <c r="M10" s="118"/>
      <c r="N10" s="118"/>
      <c r="O10" s="118"/>
      <c r="P10" s="118"/>
      <c r="Q10" s="118"/>
      <c r="R10" s="118"/>
      <c r="S10" s="118"/>
    </row>
    <row r="11" spans="1:26" x14ac:dyDescent="0.25">
      <c r="A11" s="11">
        <v>150</v>
      </c>
      <c r="B11" s="28">
        <f t="shared" ref="B11:B12" si="1">ROUND(((B$9*$E$2)+($A11*$E$3))/$E$4,0)</f>
        <v>100</v>
      </c>
      <c r="C11" s="28">
        <f t="shared" si="0"/>
        <v>200</v>
      </c>
      <c r="D11" s="28">
        <f t="shared" si="0"/>
        <v>300</v>
      </c>
      <c r="E11" s="28">
        <f t="shared" si="0"/>
        <v>400</v>
      </c>
      <c r="F11" s="28">
        <f t="shared" si="0"/>
        <v>500</v>
      </c>
      <c r="G11" s="28">
        <f t="shared" si="0"/>
        <v>800</v>
      </c>
      <c r="H11" s="28">
        <f t="shared" si="0"/>
        <v>1000</v>
      </c>
      <c r="I11" s="28">
        <f t="shared" si="0"/>
        <v>1500</v>
      </c>
      <c r="J11" s="59">
        <f t="shared" si="0"/>
        <v>2000</v>
      </c>
      <c r="L11" s="118"/>
      <c r="M11" s="118"/>
      <c r="N11" s="118"/>
      <c r="O11" s="118"/>
      <c r="P11" s="118"/>
      <c r="Q11" s="118"/>
      <c r="R11" s="118"/>
      <c r="S11" s="118"/>
    </row>
    <row r="12" spans="1:26" ht="15.75" thickBot="1" x14ac:dyDescent="0.3">
      <c r="A12" s="12">
        <v>400</v>
      </c>
      <c r="B12" s="60">
        <f t="shared" si="1"/>
        <v>100</v>
      </c>
      <c r="C12" s="60">
        <f t="shared" si="0"/>
        <v>200</v>
      </c>
      <c r="D12" s="60">
        <f t="shared" si="0"/>
        <v>300</v>
      </c>
      <c r="E12" s="60">
        <f t="shared" si="0"/>
        <v>400</v>
      </c>
      <c r="F12" s="60">
        <f t="shared" si="0"/>
        <v>500</v>
      </c>
      <c r="G12" s="60">
        <f t="shared" si="0"/>
        <v>800</v>
      </c>
      <c r="H12" s="60">
        <f t="shared" si="0"/>
        <v>1000</v>
      </c>
      <c r="I12" s="60">
        <f t="shared" si="0"/>
        <v>1500</v>
      </c>
      <c r="J12" s="61">
        <f t="shared" si="0"/>
        <v>2000</v>
      </c>
      <c r="L12" s="118"/>
      <c r="M12" s="118"/>
      <c r="N12" s="118"/>
      <c r="O12" s="118"/>
      <c r="P12" s="118"/>
      <c r="Q12" s="118"/>
      <c r="R12" s="118"/>
      <c r="S12" s="118"/>
    </row>
    <row r="13" spans="1:26" ht="15.75" thickBot="1" x14ac:dyDescent="0.3">
      <c r="L13" s="13" t="s">
        <v>17</v>
      </c>
      <c r="M13" s="14"/>
      <c r="N13" s="14"/>
      <c r="O13" s="14"/>
      <c r="P13" s="14"/>
      <c r="Q13" s="14"/>
      <c r="R13" s="14"/>
      <c r="S13" s="14"/>
    </row>
    <row r="14" spans="1:26" ht="15.75" thickBot="1" x14ac:dyDescent="0.3">
      <c r="A14" s="96" t="s">
        <v>18</v>
      </c>
      <c r="B14" s="97"/>
      <c r="C14" s="97"/>
      <c r="D14" s="97"/>
      <c r="E14" s="97"/>
      <c r="F14" s="97"/>
      <c r="G14" s="97"/>
      <c r="H14" s="97"/>
      <c r="I14" s="97"/>
      <c r="J14" s="98"/>
    </row>
    <row r="15" spans="1:26" x14ac:dyDescent="0.25">
      <c r="A15" s="99" t="s">
        <v>15</v>
      </c>
      <c r="B15" s="101" t="s">
        <v>16</v>
      </c>
      <c r="C15" s="101"/>
      <c r="D15" s="101"/>
      <c r="E15" s="101"/>
      <c r="F15" s="101"/>
      <c r="G15" s="102"/>
      <c r="H15" s="102"/>
      <c r="I15" s="102"/>
      <c r="J15" s="103"/>
    </row>
    <row r="16" spans="1:26" ht="15" customHeight="1" x14ac:dyDescent="0.25">
      <c r="A16" s="100"/>
      <c r="B16" s="15">
        <f>B9</f>
        <v>100</v>
      </c>
      <c r="C16" s="15">
        <f t="shared" ref="C16:I16" si="2">C9</f>
        <v>200</v>
      </c>
      <c r="D16" s="15">
        <f t="shared" si="2"/>
        <v>300</v>
      </c>
      <c r="E16" s="15">
        <f t="shared" si="2"/>
        <v>400</v>
      </c>
      <c r="F16" s="15">
        <f t="shared" si="2"/>
        <v>500</v>
      </c>
      <c r="G16" s="15">
        <f t="shared" si="2"/>
        <v>800</v>
      </c>
      <c r="H16" s="15">
        <f t="shared" si="2"/>
        <v>1000</v>
      </c>
      <c r="I16" s="15">
        <f t="shared" si="2"/>
        <v>1500</v>
      </c>
      <c r="J16" s="57">
        <f>J9</f>
        <v>2000</v>
      </c>
      <c r="L16" s="104"/>
      <c r="M16" s="104"/>
      <c r="N16" s="104"/>
      <c r="O16" s="104"/>
      <c r="P16" s="104"/>
      <c r="Q16" s="104"/>
      <c r="R16" s="104"/>
      <c r="S16" s="104"/>
      <c r="T16" s="104"/>
      <c r="U16" s="104"/>
      <c r="V16" s="104"/>
      <c r="W16" s="104"/>
      <c r="X16" s="104"/>
      <c r="Y16" s="104"/>
      <c r="Z16" s="104"/>
    </row>
    <row r="17" spans="1:24" x14ac:dyDescent="0.25">
      <c r="A17" s="16">
        <f>A10</f>
        <v>25</v>
      </c>
      <c r="B17" s="29">
        <f>ROUND(0.7*((B$9*$E$2)+($A17*$E$3))/$E$4,0)+10</f>
        <v>80</v>
      </c>
      <c r="C17" s="29">
        <f>ROUND(0.7*((C$9*$E$2)+($A17*$E$3))/$E$4,0)+10</f>
        <v>150</v>
      </c>
      <c r="D17" s="29">
        <f>ROUND(0.7*((D$9*$E$2)+($A17*$E$3))/$E$4,0)+10</f>
        <v>220</v>
      </c>
      <c r="E17" s="29">
        <f t="shared" ref="D17:J19" si="3">ROUND(0.7*((E$9*$E$2)+($A17*$E$3))/$E$4,0)+10</f>
        <v>290</v>
      </c>
      <c r="F17" s="29">
        <f t="shared" si="3"/>
        <v>360</v>
      </c>
      <c r="G17" s="29">
        <f t="shared" si="3"/>
        <v>570</v>
      </c>
      <c r="H17" s="29">
        <f t="shared" si="3"/>
        <v>710</v>
      </c>
      <c r="I17" s="29">
        <f t="shared" si="3"/>
        <v>1060</v>
      </c>
      <c r="J17" s="33">
        <f t="shared" si="3"/>
        <v>1410</v>
      </c>
    </row>
    <row r="18" spans="1:24" x14ac:dyDescent="0.25">
      <c r="A18" s="16">
        <f>A11</f>
        <v>150</v>
      </c>
      <c r="B18" s="29">
        <f t="shared" ref="B18:C19" si="4">ROUND(0.7*((B$9*$E$2)+($A18*$E$3))/$E$4,0)+10</f>
        <v>80</v>
      </c>
      <c r="C18" s="29">
        <f t="shared" si="4"/>
        <v>150</v>
      </c>
      <c r="D18" s="29">
        <f t="shared" si="3"/>
        <v>220</v>
      </c>
      <c r="E18" s="29">
        <f t="shared" si="3"/>
        <v>290</v>
      </c>
      <c r="F18" s="29">
        <f t="shared" si="3"/>
        <v>360</v>
      </c>
      <c r="G18" s="29">
        <f t="shared" si="3"/>
        <v>570</v>
      </c>
      <c r="H18" s="29">
        <f t="shared" si="3"/>
        <v>710</v>
      </c>
      <c r="I18" s="29">
        <f t="shared" si="3"/>
        <v>1060</v>
      </c>
      <c r="J18" s="33">
        <f t="shared" si="3"/>
        <v>1410</v>
      </c>
    </row>
    <row r="19" spans="1:24" ht="15.75" thickBot="1" x14ac:dyDescent="0.3">
      <c r="A19" s="17">
        <f>A12</f>
        <v>400</v>
      </c>
      <c r="B19" s="58">
        <f t="shared" si="4"/>
        <v>80</v>
      </c>
      <c r="C19" s="58">
        <f t="shared" si="4"/>
        <v>150</v>
      </c>
      <c r="D19" s="58">
        <f t="shared" si="3"/>
        <v>220</v>
      </c>
      <c r="E19" s="58">
        <f t="shared" si="3"/>
        <v>290</v>
      </c>
      <c r="F19" s="58">
        <f t="shared" si="3"/>
        <v>360</v>
      </c>
      <c r="G19" s="58">
        <f t="shared" si="3"/>
        <v>570</v>
      </c>
      <c r="H19" s="58">
        <f t="shared" si="3"/>
        <v>710</v>
      </c>
      <c r="I19" s="58">
        <f t="shared" si="3"/>
        <v>1060</v>
      </c>
      <c r="J19" s="34">
        <f t="shared" si="3"/>
        <v>1410</v>
      </c>
    </row>
    <row r="20" spans="1:24" ht="15.75" thickBot="1" x14ac:dyDescent="0.3"/>
    <row r="21" spans="1:24" ht="15.75" thickBot="1" x14ac:dyDescent="0.3">
      <c r="A21" s="73" t="s">
        <v>49</v>
      </c>
      <c r="B21" s="74"/>
      <c r="C21" s="74"/>
      <c r="D21" s="74"/>
      <c r="E21" s="74"/>
      <c r="F21" s="74"/>
      <c r="G21" s="74"/>
      <c r="H21" s="74"/>
      <c r="I21" s="74"/>
      <c r="J21" s="75"/>
    </row>
    <row r="22" spans="1:24" ht="14.45" customHeight="1" x14ac:dyDescent="0.25">
      <c r="A22" s="76" t="s">
        <v>15</v>
      </c>
      <c r="B22" s="78" t="s">
        <v>16</v>
      </c>
      <c r="C22" s="78"/>
      <c r="D22" s="78"/>
      <c r="E22" s="78"/>
      <c r="F22" s="78"/>
      <c r="G22" s="79"/>
      <c r="H22" s="79"/>
      <c r="I22" s="79"/>
      <c r="J22" s="80"/>
    </row>
    <row r="23" spans="1:24" x14ac:dyDescent="0.25">
      <c r="A23" s="77"/>
      <c r="B23" s="18">
        <f>B9</f>
        <v>100</v>
      </c>
      <c r="C23" s="18">
        <f t="shared" ref="C23:J23" si="5">C9</f>
        <v>200</v>
      </c>
      <c r="D23" s="18">
        <f t="shared" si="5"/>
        <v>300</v>
      </c>
      <c r="E23" s="18">
        <f t="shared" si="5"/>
        <v>400</v>
      </c>
      <c r="F23" s="18">
        <f t="shared" si="5"/>
        <v>500</v>
      </c>
      <c r="G23" s="18">
        <f t="shared" si="5"/>
        <v>800</v>
      </c>
      <c r="H23" s="18">
        <f t="shared" si="5"/>
        <v>1000</v>
      </c>
      <c r="I23" s="18">
        <f t="shared" si="5"/>
        <v>1500</v>
      </c>
      <c r="J23" s="62">
        <f t="shared" si="5"/>
        <v>2000</v>
      </c>
    </row>
    <row r="24" spans="1:24" x14ac:dyDescent="0.25">
      <c r="A24" s="22">
        <f>A10</f>
        <v>25</v>
      </c>
      <c r="B24" s="53">
        <f>'Soil-PbB'!D14</f>
        <v>1.7032799999999999</v>
      </c>
      <c r="C24" s="53">
        <f>'Soil-PbB'!E14</f>
        <v>2.305755</v>
      </c>
      <c r="D24" s="53">
        <f>'Soil-PbB'!F14</f>
        <v>2.8911800000000003</v>
      </c>
      <c r="E24" s="53">
        <f>'Soil-PbB'!G14</f>
        <v>3.4605600000000001</v>
      </c>
      <c r="F24" s="53">
        <f>'Soil-PbB'!H14</f>
        <v>4.01478</v>
      </c>
      <c r="G24" s="53">
        <f>'Soil-PbB'!I14</f>
        <v>5.5944850000000006</v>
      </c>
      <c r="H24" s="53">
        <f>'Soil-PbB'!J14</f>
        <v>6.5853925017499657</v>
      </c>
      <c r="I24" s="53">
        <f>'Soil-PbB'!K14</f>
        <v>8.877770428451413</v>
      </c>
      <c r="J24" s="64">
        <f>'Soil-PbB'!L14</f>
        <v>10.950110837300478</v>
      </c>
    </row>
    <row r="25" spans="1:24" x14ac:dyDescent="0.25">
      <c r="A25" s="22">
        <f t="shared" ref="A25:A26" si="6">A11</f>
        <v>150</v>
      </c>
      <c r="B25" s="53">
        <f>'Soil-PbB'!D15</f>
        <v>1.7032799999999999</v>
      </c>
      <c r="C25" s="53">
        <f>'Soil-PbB'!E15</f>
        <v>2.305755</v>
      </c>
      <c r="D25" s="53">
        <f>'Soil-PbB'!F15</f>
        <v>2.8911800000000003</v>
      </c>
      <c r="E25" s="53">
        <f>'Soil-PbB'!G15</f>
        <v>3.4605600000000001</v>
      </c>
      <c r="F25" s="53">
        <f>'Soil-PbB'!H15</f>
        <v>4.01478</v>
      </c>
      <c r="G25" s="53">
        <f>'Soil-PbB'!I15</f>
        <v>5.5944850000000006</v>
      </c>
      <c r="H25" s="53">
        <f>'Soil-PbB'!J15</f>
        <v>6.5853925017499657</v>
      </c>
      <c r="I25" s="53">
        <f>'Soil-PbB'!K15</f>
        <v>8.877770428451413</v>
      </c>
      <c r="J25" s="64">
        <f>'Soil-PbB'!L15</f>
        <v>10.950110837300478</v>
      </c>
    </row>
    <row r="26" spans="1:24" ht="15.75" thickBot="1" x14ac:dyDescent="0.3">
      <c r="A26" s="22">
        <f t="shared" si="6"/>
        <v>400</v>
      </c>
      <c r="B26" s="53">
        <f>'Soil-PbB'!D16</f>
        <v>1.7032799999999999</v>
      </c>
      <c r="C26" s="53">
        <f>'Soil-PbB'!E16</f>
        <v>2.305755</v>
      </c>
      <c r="D26" s="53">
        <f>'Soil-PbB'!F16</f>
        <v>2.8911800000000003</v>
      </c>
      <c r="E26" s="53">
        <f>'Soil-PbB'!G16</f>
        <v>3.4605600000000001</v>
      </c>
      <c r="F26" s="53">
        <f>'Soil-PbB'!H16</f>
        <v>4.01478</v>
      </c>
      <c r="G26" s="53">
        <f>'Soil-PbB'!I16</f>
        <v>5.5944850000000006</v>
      </c>
      <c r="H26" s="53">
        <f>'Soil-PbB'!J16</f>
        <v>6.5853925017499657</v>
      </c>
      <c r="I26" s="53">
        <f>'Soil-PbB'!K16</f>
        <v>8.877770428451413</v>
      </c>
      <c r="J26" s="64">
        <f>'Soil-PbB'!L16</f>
        <v>10.950110837300478</v>
      </c>
    </row>
    <row r="27" spans="1:24" x14ac:dyDescent="0.25">
      <c r="A27" s="67" t="s">
        <v>60</v>
      </c>
      <c r="B27" s="68"/>
      <c r="C27" s="68"/>
      <c r="D27" s="68"/>
      <c r="E27" s="68"/>
      <c r="F27" s="68"/>
      <c r="G27" s="68"/>
      <c r="H27" s="68"/>
      <c r="I27" s="68"/>
      <c r="J27" s="69"/>
    </row>
    <row r="28" spans="1:24" ht="15.75" thickBot="1" x14ac:dyDescent="0.3">
      <c r="A28" s="70"/>
      <c r="B28" s="71"/>
      <c r="C28" s="71"/>
      <c r="D28" s="71"/>
      <c r="E28" s="71"/>
      <c r="F28" s="71"/>
      <c r="G28" s="71"/>
      <c r="H28" s="71"/>
      <c r="I28" s="71"/>
      <c r="J28" s="72"/>
    </row>
    <row r="29" spans="1:24" ht="15" customHeight="1" thickBot="1" x14ac:dyDescent="0.3"/>
    <row r="30" spans="1:24" ht="15.75" thickBot="1" x14ac:dyDescent="0.3">
      <c r="A30" s="73" t="s">
        <v>59</v>
      </c>
      <c r="B30" s="74"/>
      <c r="C30" s="74"/>
      <c r="D30" s="74"/>
      <c r="E30" s="74"/>
      <c r="F30" s="74"/>
      <c r="G30" s="74"/>
      <c r="H30" s="74"/>
      <c r="I30" s="74"/>
      <c r="J30" s="75"/>
      <c r="L30" s="109" t="s">
        <v>19</v>
      </c>
      <c r="M30" s="110"/>
      <c r="N30" s="110"/>
      <c r="O30" s="110"/>
      <c r="P30" s="110"/>
      <c r="Q30" s="110"/>
      <c r="R30" s="110"/>
      <c r="S30" s="110"/>
      <c r="T30" s="110"/>
      <c r="U30" s="110"/>
      <c r="V30" s="110"/>
      <c r="W30" s="110"/>
      <c r="X30" s="111"/>
    </row>
    <row r="31" spans="1:24" ht="15" customHeight="1" thickBot="1" x14ac:dyDescent="0.3">
      <c r="A31" s="122" t="s">
        <v>57</v>
      </c>
      <c r="B31" s="123"/>
      <c r="C31" s="123"/>
      <c r="D31" s="123"/>
      <c r="E31" s="124">
        <f>$E$5</f>
        <v>5</v>
      </c>
      <c r="F31" s="124"/>
      <c r="G31" s="124"/>
      <c r="H31" s="124"/>
      <c r="I31" s="124"/>
      <c r="J31" s="125"/>
      <c r="L31" s="112" t="s">
        <v>15</v>
      </c>
      <c r="M31" s="115" t="s">
        <v>16</v>
      </c>
      <c r="N31" s="82"/>
      <c r="O31" s="82"/>
      <c r="P31" s="82"/>
      <c r="Q31" s="82"/>
      <c r="R31" s="82"/>
      <c r="S31" s="82"/>
      <c r="T31" s="82"/>
      <c r="U31" s="82"/>
      <c r="V31" s="82"/>
      <c r="W31" s="82"/>
      <c r="X31" s="83"/>
    </row>
    <row r="32" spans="1:24" ht="15" customHeight="1" x14ac:dyDescent="0.25">
      <c r="A32" s="76" t="s">
        <v>15</v>
      </c>
      <c r="B32" s="78" t="s">
        <v>16</v>
      </c>
      <c r="C32" s="78"/>
      <c r="D32" s="78"/>
      <c r="E32" s="78"/>
      <c r="F32" s="78"/>
      <c r="G32" s="79"/>
      <c r="H32" s="79"/>
      <c r="I32" s="79"/>
      <c r="J32" s="80"/>
      <c r="L32" s="113"/>
      <c r="M32" s="116">
        <f>B9</f>
        <v>100</v>
      </c>
      <c r="N32" s="117"/>
      <c r="O32" s="116">
        <f>C9</f>
        <v>200</v>
      </c>
      <c r="P32" s="117"/>
      <c r="Q32" s="116">
        <f>D9</f>
        <v>300</v>
      </c>
      <c r="R32" s="117"/>
      <c r="S32" s="116">
        <f>E9</f>
        <v>400</v>
      </c>
      <c r="T32" s="117"/>
      <c r="U32" s="116">
        <f>F9</f>
        <v>500</v>
      </c>
      <c r="V32" s="117"/>
      <c r="W32" s="116">
        <f>J9</f>
        <v>2000</v>
      </c>
      <c r="X32" s="117"/>
    </row>
    <row r="33" spans="1:24" ht="15" customHeight="1" x14ac:dyDescent="0.25">
      <c r="A33" s="77"/>
      <c r="B33" s="18">
        <f>B9</f>
        <v>100</v>
      </c>
      <c r="C33" s="18">
        <f t="shared" ref="C33:J33" si="7">C9</f>
        <v>200</v>
      </c>
      <c r="D33" s="18">
        <f t="shared" si="7"/>
        <v>300</v>
      </c>
      <c r="E33" s="18">
        <f t="shared" si="7"/>
        <v>400</v>
      </c>
      <c r="F33" s="18">
        <f t="shared" si="7"/>
        <v>500</v>
      </c>
      <c r="G33" s="18">
        <f t="shared" si="7"/>
        <v>800</v>
      </c>
      <c r="H33" s="18">
        <f t="shared" si="7"/>
        <v>1000</v>
      </c>
      <c r="I33" s="18">
        <f t="shared" si="7"/>
        <v>1500</v>
      </c>
      <c r="J33" s="62">
        <f t="shared" si="7"/>
        <v>2000</v>
      </c>
      <c r="L33" s="114"/>
      <c r="M33" s="19" t="s">
        <v>20</v>
      </c>
      <c r="N33" s="20" t="s">
        <v>21</v>
      </c>
      <c r="O33" s="19" t="s">
        <v>20</v>
      </c>
      <c r="P33" s="20" t="s">
        <v>21</v>
      </c>
      <c r="Q33" s="19" t="s">
        <v>20</v>
      </c>
      <c r="R33" s="20" t="s">
        <v>21</v>
      </c>
      <c r="S33" s="19" t="s">
        <v>20</v>
      </c>
      <c r="T33" s="20" t="s">
        <v>21</v>
      </c>
      <c r="U33" s="19" t="s">
        <v>20</v>
      </c>
      <c r="V33" s="20" t="s">
        <v>21</v>
      </c>
      <c r="W33" s="19" t="s">
        <v>20</v>
      </c>
      <c r="X33" s="21" t="s">
        <v>21</v>
      </c>
    </row>
    <row r="34" spans="1:24" ht="15" customHeight="1" x14ac:dyDescent="0.25">
      <c r="A34" s="22">
        <f>A10</f>
        <v>25</v>
      </c>
      <c r="B34" s="27">
        <f>100*(1-NORMSDIST((LN($E$5)-LN('Soil-PbB'!D14))/LN(1.6)))</f>
        <v>1.0975322221103756</v>
      </c>
      <c r="C34" s="27">
        <f>100*(1-NORMSDIST((LN($E$5)-LN('Soil-PbB'!E14))/LN(1.6)))</f>
        <v>4.9793508015117505</v>
      </c>
      <c r="D34" s="27">
        <f>100*(1-NORMSDIST((LN($E$5)-LN('Soil-PbB'!F14))/LN(1.6)))</f>
        <v>12.191523364005185</v>
      </c>
      <c r="E34" s="27">
        <f>100*(1-NORMSDIST((LN($E$5)-LN('Soil-PbB'!G14))/LN(1.6)))</f>
        <v>21.681690132787644</v>
      </c>
      <c r="F34" s="27">
        <f>100*(1-NORMSDIST((LN($E$5)-LN('Soil-PbB'!H14))/LN(1.6)))</f>
        <v>32.027759380872482</v>
      </c>
      <c r="G34" s="27">
        <f>100*(1-NORMSDIST((LN($E$5)-LN('Soil-PbB'!I14))/LN(1.6)))</f>
        <v>59.445752920549943</v>
      </c>
      <c r="H34" s="27">
        <f>100*(1-NORMSDIST((LN($E$5)-LN('Soil-PbB'!J14))/LN(1.6)))</f>
        <v>72.105788147999817</v>
      </c>
      <c r="I34" s="27">
        <f>100*(1-NORMSDIST((LN($E$5)-LN('Soil-PbB'!K14))/LN(1.6)))</f>
        <v>88.905286589268684</v>
      </c>
      <c r="J34" s="63">
        <f>100*(1-NORMSDIST((LN($E$5)-LN('Soil-PbB'!L14))/LN(1.6)))</f>
        <v>95.233064980988374</v>
      </c>
      <c r="L34" s="23">
        <f>A10</f>
        <v>25</v>
      </c>
      <c r="M34" s="24">
        <f>B$9*$E$2/$E$4/$B10</f>
        <v>1</v>
      </c>
      <c r="N34" s="24">
        <f>$A10*$E$3/$E$4/$B10</f>
        <v>0</v>
      </c>
      <c r="O34" s="24">
        <f>C$9*$E$2/$E$4/$C10</f>
        <v>1</v>
      </c>
      <c r="P34" s="24">
        <f>$A10*$E$3/$E$4/$C10</f>
        <v>0</v>
      </c>
      <c r="Q34" s="24">
        <f>D$9*$E$2/$E$4/$D10</f>
        <v>1</v>
      </c>
      <c r="R34" s="24">
        <f>$A10*$E$3/$E$4/$D10</f>
        <v>0</v>
      </c>
      <c r="S34" s="24">
        <f>E$9*$E$2/$E$4/$E10</f>
        <v>1</v>
      </c>
      <c r="T34" s="24">
        <f>$A10*$E$3/$E$4/$E10</f>
        <v>0</v>
      </c>
      <c r="U34" s="24">
        <f>F$9*$E$2/$E$4/$F10</f>
        <v>1</v>
      </c>
      <c r="V34" s="24">
        <f>$A10*$E$3/$E$4/$F10</f>
        <v>0</v>
      </c>
      <c r="W34" s="24">
        <f>J$9*$E$2/$E$4/$J10</f>
        <v>1</v>
      </c>
      <c r="X34" s="25">
        <f>$A10*$E$3/$E$4/$J10</f>
        <v>0</v>
      </c>
    </row>
    <row r="35" spans="1:24" x14ac:dyDescent="0.25">
      <c r="A35" s="22">
        <f t="shared" ref="A35:A36" si="8">A11</f>
        <v>150</v>
      </c>
      <c r="B35" s="27">
        <f>100*(1-NORMSDIST((LN($E$5)-LN('Soil-PbB'!D15))/LN(1.6)))</f>
        <v>1.0975322221103756</v>
      </c>
      <c r="C35" s="27">
        <f>100*(1-NORMSDIST((LN($E$5)-LN('Soil-PbB'!E15))/LN(1.6)))</f>
        <v>4.9793508015117505</v>
      </c>
      <c r="D35" s="27">
        <f>100*(1-NORMSDIST((LN($E$5)-LN('Soil-PbB'!F15))/LN(1.6)))</f>
        <v>12.191523364005185</v>
      </c>
      <c r="E35" s="27">
        <f>100*(1-NORMSDIST((LN($E$5)-LN('Soil-PbB'!G15))/LN(1.6)))</f>
        <v>21.681690132787644</v>
      </c>
      <c r="F35" s="27">
        <f>100*(1-NORMSDIST((LN($E$5)-LN('Soil-PbB'!H15))/LN(1.6)))</f>
        <v>32.027759380872482</v>
      </c>
      <c r="G35" s="27">
        <f>100*(1-NORMSDIST((LN($E$5)-LN('Soil-PbB'!I15))/LN(1.6)))</f>
        <v>59.445752920549943</v>
      </c>
      <c r="H35" s="27">
        <f>100*(1-NORMSDIST((LN($E$5)-LN('Soil-PbB'!J15))/LN(1.6)))</f>
        <v>72.105788147999817</v>
      </c>
      <c r="I35" s="27">
        <f>100*(1-NORMSDIST((LN($E$5)-LN('Soil-PbB'!K15))/LN(1.6)))</f>
        <v>88.905286589268684</v>
      </c>
      <c r="J35" s="63">
        <f>100*(1-NORMSDIST((LN($E$5)-LN('Soil-PbB'!L15))/LN(1.6)))</f>
        <v>95.233064980988374</v>
      </c>
      <c r="L35" s="23">
        <f t="shared" ref="L35:L36" si="9">A11</f>
        <v>150</v>
      </c>
      <c r="M35" s="24">
        <f t="shared" ref="M35:M36" si="10">B$9*$E$2/$E$4/$B11</f>
        <v>1</v>
      </c>
      <c r="N35" s="24">
        <f t="shared" ref="N35:N36" si="11">$A11*$E$3/$E$4/$B11</f>
        <v>0</v>
      </c>
      <c r="O35" s="24">
        <f>C$9*$E$2/$E$4/$C11</f>
        <v>1</v>
      </c>
      <c r="P35" s="24">
        <f t="shared" ref="P35:P36" si="12">$A11*$E$3/$E$4/$C11</f>
        <v>0</v>
      </c>
      <c r="Q35" s="24">
        <f t="shared" ref="Q35:Q36" si="13">D$9*$E$2/$E$4/$D11</f>
        <v>1</v>
      </c>
      <c r="R35" s="24">
        <f t="shared" ref="R35:R36" si="14">$A11*$E$3/$E$4/$D11</f>
        <v>0</v>
      </c>
      <c r="S35" s="24">
        <f t="shared" ref="S35:S36" si="15">E$9*$E$2/$E$4/$E11</f>
        <v>1</v>
      </c>
      <c r="T35" s="24">
        <f t="shared" ref="T35:T36" si="16">$A11*$E$3/$E$4/$E11</f>
        <v>0</v>
      </c>
      <c r="U35" s="24">
        <f t="shared" ref="U35:U36" si="17">F$9*$E$2/$E$4/$F11</f>
        <v>1</v>
      </c>
      <c r="V35" s="24">
        <f t="shared" ref="V35:V36" si="18">$A11*$E$3/$E$4/$F11</f>
        <v>0</v>
      </c>
      <c r="W35" s="24">
        <f t="shared" ref="W35:W36" si="19">J$9*$E$2/$E$4/$J11</f>
        <v>1</v>
      </c>
      <c r="X35" s="25">
        <f t="shared" ref="X35:X36" si="20">$A11*$E$3/$E$4/$J11</f>
        <v>0</v>
      </c>
    </row>
    <row r="36" spans="1:24" ht="15" customHeight="1" thickBot="1" x14ac:dyDescent="0.3">
      <c r="A36" s="22">
        <f t="shared" si="8"/>
        <v>400</v>
      </c>
      <c r="B36" s="27">
        <f>100*(1-NORMSDIST((LN($E$5)-LN('Soil-PbB'!D16))/LN(1.6)))</f>
        <v>1.0975322221103756</v>
      </c>
      <c r="C36" s="27">
        <f>100*(1-NORMSDIST((LN($E$5)-LN('Soil-PbB'!E16))/LN(1.6)))</f>
        <v>4.9793508015117505</v>
      </c>
      <c r="D36" s="27">
        <f>100*(1-NORMSDIST((LN($E$5)-LN('Soil-PbB'!F16))/LN(1.6)))</f>
        <v>12.191523364005185</v>
      </c>
      <c r="E36" s="27">
        <f>100*(1-NORMSDIST((LN($E$5)-LN('Soil-PbB'!G16))/LN(1.6)))</f>
        <v>21.681690132787644</v>
      </c>
      <c r="F36" s="27">
        <f>100*(1-NORMSDIST((LN($E$5)-LN('Soil-PbB'!H16))/LN(1.6)))</f>
        <v>32.027759380872482</v>
      </c>
      <c r="G36" s="27">
        <f>100*(1-NORMSDIST((LN($E$5)-LN('Soil-PbB'!I16))/LN(1.6)))</f>
        <v>59.445752920549943</v>
      </c>
      <c r="H36" s="27">
        <f>100*(1-NORMSDIST((LN($E$5)-LN('Soil-PbB'!J16))/LN(1.6)))</f>
        <v>72.105788147999817</v>
      </c>
      <c r="I36" s="27">
        <f>100*(1-NORMSDIST((LN($E$5)-LN('Soil-PbB'!K16))/LN(1.6)))</f>
        <v>88.905286589268684</v>
      </c>
      <c r="J36" s="63">
        <f>100*(1-NORMSDIST((LN($E$5)-LN('Soil-PbB'!L16))/LN(1.6)))</f>
        <v>95.233064980988374</v>
      </c>
      <c r="L36" s="23">
        <f t="shared" si="9"/>
        <v>400</v>
      </c>
      <c r="M36" s="24">
        <f t="shared" si="10"/>
        <v>1</v>
      </c>
      <c r="N36" s="24">
        <f t="shared" si="11"/>
        <v>0</v>
      </c>
      <c r="O36" s="24">
        <f>C$9*$E$2/$E$4/$C12</f>
        <v>1</v>
      </c>
      <c r="P36" s="24">
        <f t="shared" si="12"/>
        <v>0</v>
      </c>
      <c r="Q36" s="24">
        <f t="shared" si="13"/>
        <v>1</v>
      </c>
      <c r="R36" s="24">
        <f t="shared" si="14"/>
        <v>0</v>
      </c>
      <c r="S36" s="24">
        <f t="shared" si="15"/>
        <v>1</v>
      </c>
      <c r="T36" s="24">
        <f t="shared" si="16"/>
        <v>0</v>
      </c>
      <c r="U36" s="24">
        <f t="shared" si="17"/>
        <v>1</v>
      </c>
      <c r="V36" s="24">
        <f t="shared" si="18"/>
        <v>0</v>
      </c>
      <c r="W36" s="24">
        <f t="shared" si="19"/>
        <v>1</v>
      </c>
      <c r="X36" s="25">
        <f t="shared" si="20"/>
        <v>0</v>
      </c>
    </row>
    <row r="37" spans="1:24" ht="15" customHeight="1" thickBot="1" x14ac:dyDescent="0.3">
      <c r="A37" s="119" t="s">
        <v>61</v>
      </c>
      <c r="B37" s="120"/>
      <c r="C37" s="120"/>
      <c r="D37" s="120"/>
      <c r="E37" s="120"/>
      <c r="F37" s="120"/>
      <c r="G37" s="120"/>
      <c r="H37" s="120"/>
      <c r="I37" s="120"/>
      <c r="J37" s="121"/>
      <c r="L37" s="106" t="s">
        <v>67</v>
      </c>
      <c r="M37" s="107"/>
      <c r="N37" s="107"/>
      <c r="O37" s="107"/>
      <c r="P37" s="107"/>
      <c r="Q37" s="107"/>
      <c r="R37" s="107"/>
      <c r="S37" s="107"/>
      <c r="T37" s="107"/>
      <c r="U37" s="107"/>
      <c r="V37" s="107"/>
      <c r="W37" s="107"/>
      <c r="X37" s="108"/>
    </row>
  </sheetData>
  <mergeCells count="34">
    <mergeCell ref="A37:J37"/>
    <mergeCell ref="A30:J30"/>
    <mergeCell ref="A31:D31"/>
    <mergeCell ref="E31:J31"/>
    <mergeCell ref="A32:A33"/>
    <mergeCell ref="B32:J32"/>
    <mergeCell ref="L16:Z16"/>
    <mergeCell ref="L1:O5"/>
    <mergeCell ref="L37:X37"/>
    <mergeCell ref="L30:X30"/>
    <mergeCell ref="L31:L33"/>
    <mergeCell ref="M31:X31"/>
    <mergeCell ref="M32:N32"/>
    <mergeCell ref="O32:P32"/>
    <mergeCell ref="Q32:R32"/>
    <mergeCell ref="S32:T32"/>
    <mergeCell ref="U32:V32"/>
    <mergeCell ref="W32:X32"/>
    <mergeCell ref="L7:S12"/>
    <mergeCell ref="A27:J28"/>
    <mergeCell ref="A21:J21"/>
    <mergeCell ref="A22:A23"/>
    <mergeCell ref="B22:J22"/>
    <mergeCell ref="D1:J1"/>
    <mergeCell ref="F2:J2"/>
    <mergeCell ref="F3:J3"/>
    <mergeCell ref="F4:J4"/>
    <mergeCell ref="F5:J5"/>
    <mergeCell ref="A7:J7"/>
    <mergeCell ref="A8:A9"/>
    <mergeCell ref="B8:J8"/>
    <mergeCell ref="A14:J14"/>
    <mergeCell ref="A15:A16"/>
    <mergeCell ref="B15:J15"/>
  </mergeCells>
  <conditionalFormatting sqref="B24:J26">
    <cfRule type="cellIs" dxfId="3" priority="1" operator="greaterThan">
      <formula>30</formula>
    </cfRule>
  </conditionalFormatting>
  <conditionalFormatting sqref="B34:J36">
    <cfRule type="cellIs" dxfId="2" priority="2" operator="greaterThan">
      <formula>5</formula>
    </cfRule>
  </conditionalFormatting>
  <dataValidations count="1">
    <dataValidation type="whole" allowBlank="1" showInputMessage="1" showErrorMessage="1" errorTitle="Invalid Entry" error="Please enter a whole number between 25 and 800." sqref="A17:A19 B16:J16" xr:uid="{6038D3B5-F4B4-4858-B9B1-8D725F757581}">
      <formula1>25</formula1>
      <formula2>800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5AFAACD-5B4B-436F-B5EE-114D0FAFAC57}">
          <x14:formula1>
            <xm:f>Sheet1!$A$1:$A$8</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97C69-9AB9-459E-979D-9E0F3873C02F}">
  <sheetPr codeName="Sheet1"/>
  <dimension ref="A1:Z38"/>
  <sheetViews>
    <sheetView workbookViewId="0">
      <selection activeCell="T5" sqref="T5"/>
    </sheetView>
  </sheetViews>
  <sheetFormatPr defaultColWidth="9.140625" defaultRowHeight="15" x14ac:dyDescent="0.25"/>
  <cols>
    <col min="1" max="1" width="20.140625" style="1" customWidth="1"/>
    <col min="2" max="2" width="11" style="1" customWidth="1"/>
    <col min="3" max="3" width="9.140625" style="1"/>
    <col min="4" max="4" width="13.5703125" style="1" customWidth="1"/>
    <col min="5" max="13" width="9.140625" style="1"/>
    <col min="14" max="14" width="12.7109375" style="1" customWidth="1"/>
    <col min="15" max="16384" width="9.140625" style="1"/>
  </cols>
  <sheetData>
    <row r="1" spans="1:26" ht="21" x14ac:dyDescent="0.35">
      <c r="A1" s="26" t="s">
        <v>44</v>
      </c>
      <c r="D1" s="81" t="s">
        <v>63</v>
      </c>
      <c r="E1" s="82"/>
      <c r="F1" s="82"/>
      <c r="G1" s="82"/>
      <c r="H1" s="82"/>
      <c r="I1" s="82"/>
      <c r="J1" s="83"/>
      <c r="L1" s="105" t="s">
        <v>13</v>
      </c>
      <c r="M1" s="105"/>
      <c r="N1" s="105"/>
      <c r="O1" s="105"/>
    </row>
    <row r="2" spans="1:26" ht="21" customHeight="1" x14ac:dyDescent="0.35">
      <c r="A2" s="26" t="s">
        <v>45</v>
      </c>
      <c r="D2" s="2" t="s">
        <v>8</v>
      </c>
      <c r="E2" s="3">
        <v>2</v>
      </c>
      <c r="F2" s="84" t="s">
        <v>9</v>
      </c>
      <c r="G2" s="85"/>
      <c r="H2" s="85"/>
      <c r="I2" s="85"/>
      <c r="J2" s="86"/>
      <c r="L2" s="105"/>
      <c r="M2" s="105"/>
      <c r="N2" s="105"/>
      <c r="O2" s="105"/>
      <c r="P2" s="49"/>
    </row>
    <row r="3" spans="1:26" ht="15.75" thickBot="1" x14ac:dyDescent="0.3">
      <c r="D3" s="4" t="s">
        <v>10</v>
      </c>
      <c r="E3" s="5">
        <f>E4-E2</f>
        <v>5</v>
      </c>
      <c r="F3" s="87" t="s">
        <v>9</v>
      </c>
      <c r="G3" s="88"/>
      <c r="H3" s="88"/>
      <c r="I3" s="88"/>
      <c r="J3" s="89"/>
      <c r="L3" s="105"/>
      <c r="M3" s="105"/>
      <c r="N3" s="105"/>
      <c r="O3" s="105"/>
      <c r="P3" s="49"/>
    </row>
    <row r="4" spans="1:26" ht="16.5" thickTop="1" thickBot="1" x14ac:dyDescent="0.3">
      <c r="D4" s="6" t="s">
        <v>11</v>
      </c>
      <c r="E4" s="56">
        <v>7</v>
      </c>
      <c r="F4" s="90" t="s">
        <v>9</v>
      </c>
      <c r="G4" s="91"/>
      <c r="H4" s="91"/>
      <c r="I4" s="91"/>
      <c r="J4" s="92"/>
      <c r="L4" s="105"/>
      <c r="M4" s="105"/>
      <c r="N4" s="105"/>
      <c r="O4" s="105"/>
      <c r="P4" s="49"/>
    </row>
    <row r="5" spans="1:26" ht="15.75" thickBot="1" x14ac:dyDescent="0.3">
      <c r="D5" s="7" t="s">
        <v>12</v>
      </c>
      <c r="E5" s="8">
        <v>5</v>
      </c>
      <c r="F5" s="93" t="s">
        <v>62</v>
      </c>
      <c r="G5" s="94"/>
      <c r="H5" s="94"/>
      <c r="I5" s="94"/>
      <c r="J5" s="95"/>
      <c r="L5" s="105"/>
      <c r="M5" s="105"/>
      <c r="N5" s="105"/>
      <c r="O5" s="105"/>
      <c r="P5" s="49"/>
    </row>
    <row r="6" spans="1:26" ht="15.75" thickBot="1" x14ac:dyDescent="0.3">
      <c r="D6" s="50" t="str">
        <f>_xlfn.XLOOKUP(E5,Sheet1!A1:A8,Sheet1!B1:B8)</f>
        <v/>
      </c>
      <c r="L6" s="49"/>
      <c r="M6" s="49"/>
      <c r="N6" s="49"/>
      <c r="O6" s="49"/>
      <c r="P6" s="49"/>
    </row>
    <row r="7" spans="1:26" ht="15.75" customHeight="1" thickBot="1" x14ac:dyDescent="0.3">
      <c r="A7" s="96" t="s">
        <v>24</v>
      </c>
      <c r="B7" s="97"/>
      <c r="C7" s="97"/>
      <c r="D7" s="97"/>
      <c r="E7" s="97"/>
      <c r="F7" s="97"/>
      <c r="G7" s="97"/>
      <c r="H7" s="97"/>
      <c r="I7" s="97"/>
      <c r="J7" s="98"/>
      <c r="L7" s="126" t="s">
        <v>64</v>
      </c>
      <c r="M7" s="126"/>
      <c r="N7" s="126"/>
      <c r="O7" s="126"/>
      <c r="P7" s="126"/>
      <c r="Q7" s="126"/>
      <c r="R7" s="126"/>
      <c r="S7" s="126"/>
    </row>
    <row r="8" spans="1:26" ht="15" customHeight="1" x14ac:dyDescent="0.25">
      <c r="A8" s="99" t="s">
        <v>56</v>
      </c>
      <c r="B8" s="101" t="s">
        <v>16</v>
      </c>
      <c r="C8" s="101"/>
      <c r="D8" s="101"/>
      <c r="E8" s="101"/>
      <c r="F8" s="101"/>
      <c r="G8" s="102"/>
      <c r="H8" s="102"/>
      <c r="I8" s="102"/>
      <c r="J8" s="103"/>
      <c r="L8" s="126"/>
      <c r="M8" s="126"/>
      <c r="N8" s="126"/>
      <c r="O8" s="126"/>
      <c r="P8" s="126"/>
      <c r="Q8" s="126"/>
      <c r="R8" s="126"/>
      <c r="S8" s="126"/>
    </row>
    <row r="9" spans="1:26" x14ac:dyDescent="0.25">
      <c r="A9" s="100"/>
      <c r="B9" s="9">
        <v>100</v>
      </c>
      <c r="C9" s="9">
        <v>200</v>
      </c>
      <c r="D9" s="9">
        <v>300</v>
      </c>
      <c r="E9" s="9">
        <v>400</v>
      </c>
      <c r="F9" s="9">
        <v>500</v>
      </c>
      <c r="G9" s="9">
        <v>800</v>
      </c>
      <c r="H9" s="9">
        <v>1000</v>
      </c>
      <c r="I9" s="9">
        <v>1500</v>
      </c>
      <c r="J9" s="10">
        <v>2000</v>
      </c>
      <c r="L9" s="126"/>
      <c r="M9" s="126"/>
      <c r="N9" s="126"/>
      <c r="O9" s="126"/>
      <c r="P9" s="126"/>
      <c r="Q9" s="126"/>
      <c r="R9" s="126"/>
      <c r="S9" s="126"/>
    </row>
    <row r="10" spans="1:26" x14ac:dyDescent="0.25">
      <c r="A10" s="11">
        <v>25</v>
      </c>
      <c r="B10" s="28">
        <f>ROUND(((B$9*$E$2)+($A10*$E$3))/$E$4,0)</f>
        <v>46</v>
      </c>
      <c r="C10" s="28">
        <f t="shared" ref="C10:J12" si="0">ROUND(((C$9*$E$2)+($A10*$E$3))/$E$4,0)</f>
        <v>75</v>
      </c>
      <c r="D10" s="28">
        <f t="shared" si="0"/>
        <v>104</v>
      </c>
      <c r="E10" s="28">
        <f t="shared" si="0"/>
        <v>132</v>
      </c>
      <c r="F10" s="28">
        <f t="shared" si="0"/>
        <v>161</v>
      </c>
      <c r="G10" s="28">
        <f t="shared" si="0"/>
        <v>246</v>
      </c>
      <c r="H10" s="28">
        <f t="shared" si="0"/>
        <v>304</v>
      </c>
      <c r="I10" s="28">
        <f>ROUND(((I$9*$E$2)+($A10*$E$3))/$E$4,0)</f>
        <v>446</v>
      </c>
      <c r="J10" s="59">
        <f t="shared" si="0"/>
        <v>589</v>
      </c>
      <c r="L10" s="126"/>
      <c r="M10" s="126"/>
      <c r="N10" s="126"/>
      <c r="O10" s="126"/>
      <c r="P10" s="126"/>
      <c r="Q10" s="126"/>
      <c r="R10" s="126"/>
      <c r="S10" s="126"/>
    </row>
    <row r="11" spans="1:26" x14ac:dyDescent="0.25">
      <c r="A11" s="11">
        <v>150</v>
      </c>
      <c r="B11" s="28">
        <f t="shared" ref="B11:B12" si="1">ROUND(((B$9*$E$2)+($A11*$E$3))/$E$4,0)</f>
        <v>136</v>
      </c>
      <c r="C11" s="28">
        <f t="shared" si="0"/>
        <v>164</v>
      </c>
      <c r="D11" s="28">
        <f t="shared" si="0"/>
        <v>193</v>
      </c>
      <c r="E11" s="28">
        <f t="shared" si="0"/>
        <v>221</v>
      </c>
      <c r="F11" s="28">
        <f t="shared" si="0"/>
        <v>250</v>
      </c>
      <c r="G11" s="28">
        <f t="shared" si="0"/>
        <v>336</v>
      </c>
      <c r="H11" s="28">
        <f t="shared" si="0"/>
        <v>393</v>
      </c>
      <c r="I11" s="28">
        <f t="shared" si="0"/>
        <v>536</v>
      </c>
      <c r="J11" s="59">
        <f t="shared" si="0"/>
        <v>679</v>
      </c>
      <c r="L11" s="126"/>
      <c r="M11" s="126"/>
      <c r="N11" s="126"/>
      <c r="O11" s="126"/>
      <c r="P11" s="126"/>
      <c r="Q11" s="126"/>
      <c r="R11" s="126"/>
      <c r="S11" s="126"/>
    </row>
    <row r="12" spans="1:26" ht="15.75" thickBot="1" x14ac:dyDescent="0.3">
      <c r="A12" s="12">
        <v>400</v>
      </c>
      <c r="B12" s="60">
        <f t="shared" si="1"/>
        <v>314</v>
      </c>
      <c r="C12" s="60">
        <f t="shared" si="0"/>
        <v>343</v>
      </c>
      <c r="D12" s="60">
        <f t="shared" si="0"/>
        <v>371</v>
      </c>
      <c r="E12" s="60">
        <f t="shared" si="0"/>
        <v>400</v>
      </c>
      <c r="F12" s="60">
        <f t="shared" si="0"/>
        <v>429</v>
      </c>
      <c r="G12" s="60">
        <f t="shared" si="0"/>
        <v>514</v>
      </c>
      <c r="H12" s="60">
        <f t="shared" si="0"/>
        <v>571</v>
      </c>
      <c r="I12" s="60">
        <f t="shared" si="0"/>
        <v>714</v>
      </c>
      <c r="J12" s="61">
        <f t="shared" si="0"/>
        <v>857</v>
      </c>
      <c r="L12" s="13" t="s">
        <v>17</v>
      </c>
      <c r="M12" s="65"/>
      <c r="N12" s="65"/>
      <c r="O12" s="65"/>
      <c r="P12" s="65"/>
      <c r="Q12" s="65"/>
      <c r="R12" s="65"/>
      <c r="S12" s="65"/>
    </row>
    <row r="13" spans="1:26" ht="15.75" thickBot="1" x14ac:dyDescent="0.3"/>
    <row r="14" spans="1:26" ht="15.75" thickBot="1" x14ac:dyDescent="0.3">
      <c r="A14" s="127" t="s">
        <v>23</v>
      </c>
      <c r="B14" s="128"/>
      <c r="C14" s="30"/>
      <c r="D14" s="30"/>
      <c r="E14" s="30"/>
      <c r="F14" s="30"/>
      <c r="G14" s="30"/>
      <c r="H14" s="30"/>
      <c r="I14" s="30"/>
      <c r="J14" s="30"/>
    </row>
    <row r="15" spans="1:26" x14ac:dyDescent="0.25">
      <c r="A15" s="99" t="s">
        <v>15</v>
      </c>
      <c r="B15" s="129" t="s">
        <v>22</v>
      </c>
      <c r="C15" s="30"/>
      <c r="D15" s="30"/>
      <c r="E15" s="30"/>
      <c r="F15" s="30"/>
      <c r="G15" s="30"/>
      <c r="H15" s="30"/>
      <c r="I15" s="30"/>
      <c r="J15" s="30"/>
    </row>
    <row r="16" spans="1:26" x14ac:dyDescent="0.25">
      <c r="A16" s="100"/>
      <c r="B16" s="129"/>
      <c r="C16" s="31"/>
      <c r="D16" s="31"/>
      <c r="E16" s="31"/>
      <c r="F16" s="31"/>
      <c r="G16" s="31"/>
      <c r="H16" s="31"/>
      <c r="I16" s="31"/>
      <c r="J16" s="31"/>
      <c r="L16" s="104"/>
      <c r="M16" s="104"/>
      <c r="N16" s="104"/>
      <c r="O16" s="104"/>
      <c r="P16" s="104"/>
      <c r="Q16" s="104"/>
      <c r="R16" s="104"/>
      <c r="S16" s="104"/>
      <c r="T16" s="104"/>
      <c r="U16" s="104"/>
      <c r="V16" s="104"/>
      <c r="W16" s="104"/>
      <c r="X16" s="104"/>
      <c r="Y16" s="104"/>
      <c r="Z16" s="104"/>
    </row>
    <row r="17" spans="1:24" x14ac:dyDescent="0.25">
      <c r="A17" s="16">
        <f>A10</f>
        <v>25</v>
      </c>
      <c r="B17" s="33">
        <f>(0.7*$A17)+10</f>
        <v>27.5</v>
      </c>
      <c r="C17" s="32"/>
      <c r="D17" s="32"/>
      <c r="E17" s="32"/>
      <c r="F17" s="32"/>
      <c r="G17" s="32"/>
      <c r="H17" s="32"/>
      <c r="I17" s="32"/>
      <c r="J17" s="32"/>
    </row>
    <row r="18" spans="1:24" x14ac:dyDescent="0.25">
      <c r="A18" s="16">
        <f>A11</f>
        <v>150</v>
      </c>
      <c r="B18" s="33">
        <f t="shared" ref="B18:B19" si="2">(0.7*$A18)+10</f>
        <v>115</v>
      </c>
      <c r="C18" s="32"/>
      <c r="D18" s="32"/>
      <c r="E18" s="32"/>
      <c r="F18" s="32"/>
      <c r="G18" s="32"/>
      <c r="H18" s="32"/>
      <c r="I18" s="32"/>
      <c r="J18" s="32"/>
    </row>
    <row r="19" spans="1:24" ht="15.75" thickBot="1" x14ac:dyDescent="0.3">
      <c r="A19" s="17">
        <f>A12</f>
        <v>400</v>
      </c>
      <c r="B19" s="34">
        <f t="shared" si="2"/>
        <v>290</v>
      </c>
      <c r="C19" s="32"/>
      <c r="D19" s="32"/>
      <c r="E19" s="32"/>
      <c r="F19" s="32"/>
      <c r="G19" s="32"/>
      <c r="H19" s="32"/>
      <c r="I19" s="32"/>
      <c r="J19" s="32"/>
    </row>
    <row r="20" spans="1:24" x14ac:dyDescent="0.25">
      <c r="A20" s="1" t="s">
        <v>55</v>
      </c>
    </row>
    <row r="21" spans="1:24" ht="15.75" thickBot="1" x14ac:dyDescent="0.3"/>
    <row r="22" spans="1:24" ht="15.75" thickBot="1" x14ac:dyDescent="0.3">
      <c r="A22" s="73" t="s">
        <v>50</v>
      </c>
      <c r="B22" s="74"/>
      <c r="C22" s="74"/>
      <c r="D22" s="74"/>
      <c r="E22" s="74"/>
      <c r="F22" s="74"/>
      <c r="G22" s="74"/>
      <c r="H22" s="74"/>
      <c r="I22" s="74"/>
      <c r="J22" s="75"/>
    </row>
    <row r="23" spans="1:24" ht="14.45" customHeight="1" x14ac:dyDescent="0.25">
      <c r="A23" s="76" t="s">
        <v>15</v>
      </c>
      <c r="B23" s="78" t="s">
        <v>16</v>
      </c>
      <c r="C23" s="78"/>
      <c r="D23" s="78"/>
      <c r="E23" s="78"/>
      <c r="F23" s="78"/>
      <c r="G23" s="79"/>
      <c r="H23" s="79"/>
      <c r="I23" s="79"/>
      <c r="J23" s="80"/>
    </row>
    <row r="24" spans="1:24" ht="14.45" customHeight="1" x14ac:dyDescent="0.25">
      <c r="A24" s="77"/>
      <c r="B24" s="18">
        <f>B9</f>
        <v>100</v>
      </c>
      <c r="C24" s="18">
        <f t="shared" ref="C24:J24" si="3">C9</f>
        <v>200</v>
      </c>
      <c r="D24" s="18">
        <f t="shared" si="3"/>
        <v>300</v>
      </c>
      <c r="E24" s="18">
        <f t="shared" si="3"/>
        <v>400</v>
      </c>
      <c r="F24" s="18">
        <f t="shared" si="3"/>
        <v>500</v>
      </c>
      <c r="G24" s="18">
        <f t="shared" si="3"/>
        <v>800</v>
      </c>
      <c r="H24" s="18">
        <f t="shared" si="3"/>
        <v>1000</v>
      </c>
      <c r="I24" s="18">
        <f t="shared" si="3"/>
        <v>1500</v>
      </c>
      <c r="J24" s="62">
        <f t="shared" si="3"/>
        <v>2000</v>
      </c>
    </row>
    <row r="25" spans="1:24" x14ac:dyDescent="0.25">
      <c r="A25" s="22">
        <f>A10</f>
        <v>25</v>
      </c>
      <c r="B25" s="27">
        <f>'Soil-PbB'!N14</f>
        <v>1.3102445</v>
      </c>
      <c r="C25" s="27">
        <f>'Soil-PbB'!O14</f>
        <v>1.4074012500000002</v>
      </c>
      <c r="D25" s="27">
        <f>'Soil-PbB'!P14</f>
        <v>1.5040957500000001</v>
      </c>
      <c r="E25" s="27">
        <f>'Soil-PbB'!Q14</f>
        <v>1.5970339999999998</v>
      </c>
      <c r="F25" s="27">
        <f>'Soil-PbB'!R14</f>
        <v>1.6928447500000001</v>
      </c>
      <c r="G25" s="27">
        <f>'Soil-PbB'!S14</f>
        <v>1.9711447500000001</v>
      </c>
      <c r="H25" s="27">
        <f>'Soil-PbB'!T14</f>
        <v>2.1589222500000003</v>
      </c>
      <c r="I25" s="27">
        <f>'Soil-PbB'!U14</f>
        <v>2.6115732500000002</v>
      </c>
      <c r="J25" s="63">
        <f>'Soil-PbB'!V14</f>
        <v>3.0576405000000002</v>
      </c>
    </row>
    <row r="26" spans="1:24" x14ac:dyDescent="0.25">
      <c r="A26" s="22">
        <f t="shared" ref="A26:A27" si="4">A11</f>
        <v>150</v>
      </c>
      <c r="B26" s="27">
        <f>'Soil-PbB'!N15</f>
        <v>1.9612035000000001</v>
      </c>
      <c r="C26" s="27">
        <f>'Soil-PbB'!O15</f>
        <v>2.0521099999999999</v>
      </c>
      <c r="D26" s="27">
        <f>'Soil-PbB'!P15</f>
        <v>2.1458460000000001</v>
      </c>
      <c r="E26" s="27">
        <f>'Soil-PbB'!Q15</f>
        <v>2.2359410000000004</v>
      </c>
      <c r="F26" s="27">
        <f>'Soil-PbB'!R15</f>
        <v>2.3288450000000003</v>
      </c>
      <c r="G26" s="27">
        <f>'Soil-PbB'!S15</f>
        <v>2.6019345000000005</v>
      </c>
      <c r="H26" s="27">
        <f>'Soil-PbB'!T15</f>
        <v>2.7809749999999998</v>
      </c>
      <c r="I26" s="27">
        <f>'Soil-PbB'!U15</f>
        <v>3.2234545000000003</v>
      </c>
      <c r="J26" s="63">
        <f>'Soil-PbB'!V15</f>
        <v>3.6567180000000001</v>
      </c>
    </row>
    <row r="27" spans="1:24" ht="15.75" thickBot="1" x14ac:dyDescent="0.3">
      <c r="A27" s="22">
        <f t="shared" si="4"/>
        <v>400</v>
      </c>
      <c r="B27" s="27">
        <f>'Soil-PbB'!N16</f>
        <v>3.1986080000000001</v>
      </c>
      <c r="C27" s="27">
        <f>'Soil-PbB'!O16</f>
        <v>3.2873114999999999</v>
      </c>
      <c r="D27" s="27">
        <f>'Soil-PbB'!P16</f>
        <v>3.3725975000000004</v>
      </c>
      <c r="E27" s="27">
        <f>'Soil-PbB'!Q16</f>
        <v>3.4605600000000001</v>
      </c>
      <c r="F27" s="27">
        <f>'Soil-PbB'!R16</f>
        <v>3.5481549999999999</v>
      </c>
      <c r="G27" s="27">
        <f>'Soil-PbB'!S16</f>
        <v>3.8027960000000007</v>
      </c>
      <c r="H27" s="27">
        <f>'Soil-PbB'!T16</f>
        <v>3.9718364999999998</v>
      </c>
      <c r="I27" s="27">
        <f>'Soil-PbB'!U16</f>
        <v>4.3899840000000001</v>
      </c>
      <c r="J27" s="63">
        <f>'Soil-PbB'!V16</f>
        <v>4.7999465000000008</v>
      </c>
    </row>
    <row r="28" spans="1:24" ht="14.45" customHeight="1" x14ac:dyDescent="0.25">
      <c r="A28" s="67" t="s">
        <v>60</v>
      </c>
      <c r="B28" s="68"/>
      <c r="C28" s="68"/>
      <c r="D28" s="68"/>
      <c r="E28" s="68"/>
      <c r="F28" s="68"/>
      <c r="G28" s="68"/>
      <c r="H28" s="68"/>
      <c r="I28" s="68"/>
      <c r="J28" s="69"/>
    </row>
    <row r="29" spans="1:24" ht="15.75" thickBot="1" x14ac:dyDescent="0.3">
      <c r="A29" s="70"/>
      <c r="B29" s="71"/>
      <c r="C29" s="71"/>
      <c r="D29" s="71"/>
      <c r="E29" s="71"/>
      <c r="F29" s="71"/>
      <c r="G29" s="71"/>
      <c r="H29" s="71"/>
      <c r="I29" s="71"/>
      <c r="J29" s="72"/>
    </row>
    <row r="30" spans="1:24" ht="15.75" thickBot="1" x14ac:dyDescent="0.3"/>
    <row r="31" spans="1:24" ht="15.75" thickBot="1" x14ac:dyDescent="0.3">
      <c r="A31" s="73" t="s">
        <v>58</v>
      </c>
      <c r="B31" s="74"/>
      <c r="C31" s="74"/>
      <c r="D31" s="74"/>
      <c r="E31" s="74"/>
      <c r="F31" s="74"/>
      <c r="G31" s="74"/>
      <c r="H31" s="74"/>
      <c r="I31" s="74"/>
      <c r="J31" s="75"/>
      <c r="L31" s="109" t="s">
        <v>19</v>
      </c>
      <c r="M31" s="110"/>
      <c r="N31" s="110"/>
      <c r="O31" s="110"/>
      <c r="P31" s="110"/>
      <c r="Q31" s="110"/>
      <c r="R31" s="110"/>
      <c r="S31" s="110"/>
      <c r="T31" s="110"/>
      <c r="U31" s="110"/>
      <c r="V31" s="110"/>
      <c r="W31" s="110"/>
      <c r="X31" s="111"/>
    </row>
    <row r="32" spans="1:24" ht="15.75" thickBot="1" x14ac:dyDescent="0.3">
      <c r="A32" s="122" t="s">
        <v>57</v>
      </c>
      <c r="B32" s="123"/>
      <c r="C32" s="123"/>
      <c r="D32" s="123"/>
      <c r="E32" s="124">
        <f>$E$5</f>
        <v>5</v>
      </c>
      <c r="F32" s="124"/>
      <c r="G32" s="124"/>
      <c r="H32" s="124"/>
      <c r="I32" s="124"/>
      <c r="J32" s="125"/>
      <c r="L32" s="112" t="s">
        <v>15</v>
      </c>
      <c r="M32" s="115" t="s">
        <v>16</v>
      </c>
      <c r="N32" s="82"/>
      <c r="O32" s="82"/>
      <c r="P32" s="82"/>
      <c r="Q32" s="82"/>
      <c r="R32" s="82"/>
      <c r="S32" s="82"/>
      <c r="T32" s="82"/>
      <c r="U32" s="82"/>
      <c r="V32" s="82"/>
      <c r="W32" s="82"/>
      <c r="X32" s="83"/>
    </row>
    <row r="33" spans="1:24" x14ac:dyDescent="0.25">
      <c r="A33" s="76" t="s">
        <v>15</v>
      </c>
      <c r="B33" s="78" t="s">
        <v>16</v>
      </c>
      <c r="C33" s="78"/>
      <c r="D33" s="78"/>
      <c r="E33" s="78"/>
      <c r="F33" s="78"/>
      <c r="G33" s="79"/>
      <c r="H33" s="79"/>
      <c r="I33" s="79"/>
      <c r="J33" s="80"/>
      <c r="L33" s="113"/>
      <c r="M33" s="116">
        <f>B9</f>
        <v>100</v>
      </c>
      <c r="N33" s="117"/>
      <c r="O33" s="116">
        <f>C9</f>
        <v>200</v>
      </c>
      <c r="P33" s="117"/>
      <c r="Q33" s="116">
        <f>D9</f>
        <v>300</v>
      </c>
      <c r="R33" s="117"/>
      <c r="S33" s="116">
        <f>E9</f>
        <v>400</v>
      </c>
      <c r="T33" s="117"/>
      <c r="U33" s="116">
        <f>F9</f>
        <v>500</v>
      </c>
      <c r="V33" s="117"/>
      <c r="W33" s="116">
        <f>J9</f>
        <v>2000</v>
      </c>
      <c r="X33" s="117"/>
    </row>
    <row r="34" spans="1:24" x14ac:dyDescent="0.25">
      <c r="A34" s="77"/>
      <c r="B34" s="18">
        <f>B9</f>
        <v>100</v>
      </c>
      <c r="C34" s="18">
        <f t="shared" ref="C34:J34" si="5">C9</f>
        <v>200</v>
      </c>
      <c r="D34" s="18">
        <f t="shared" si="5"/>
        <v>300</v>
      </c>
      <c r="E34" s="18">
        <f t="shared" si="5"/>
        <v>400</v>
      </c>
      <c r="F34" s="18">
        <f t="shared" si="5"/>
        <v>500</v>
      </c>
      <c r="G34" s="18">
        <f t="shared" si="5"/>
        <v>800</v>
      </c>
      <c r="H34" s="18">
        <f t="shared" si="5"/>
        <v>1000</v>
      </c>
      <c r="I34" s="18">
        <f t="shared" si="5"/>
        <v>1500</v>
      </c>
      <c r="J34" s="62">
        <f t="shared" si="5"/>
        <v>2000</v>
      </c>
      <c r="L34" s="114"/>
      <c r="M34" s="19" t="s">
        <v>20</v>
      </c>
      <c r="N34" s="47" t="s">
        <v>21</v>
      </c>
      <c r="O34" s="19" t="s">
        <v>20</v>
      </c>
      <c r="P34" s="47" t="s">
        <v>21</v>
      </c>
      <c r="Q34" s="19" t="s">
        <v>20</v>
      </c>
      <c r="R34" s="47" t="s">
        <v>21</v>
      </c>
      <c r="S34" s="19" t="s">
        <v>20</v>
      </c>
      <c r="T34" s="47" t="s">
        <v>21</v>
      </c>
      <c r="U34" s="19" t="s">
        <v>20</v>
      </c>
      <c r="V34" s="47" t="s">
        <v>21</v>
      </c>
      <c r="W34" s="19" t="s">
        <v>20</v>
      </c>
      <c r="X34" s="21" t="s">
        <v>21</v>
      </c>
    </row>
    <row r="35" spans="1:24" x14ac:dyDescent="0.25">
      <c r="A35" s="22">
        <f>A10</f>
        <v>25</v>
      </c>
      <c r="B35" s="27">
        <f>100*(1-NORMSDIST((LN($E$5)-LN('Soil-PbB'!N14))/LN(1.6)))</f>
        <v>0.21901500140120156</v>
      </c>
      <c r="C35" s="27">
        <f>100*(1-NORMSDIST((LN($E$5)-LN('Soil-PbB'!O14))/LN(1.6)))</f>
        <v>0.34962807181069255</v>
      </c>
      <c r="D35" s="27">
        <f>100*(1-NORMSDIST((LN($E$5)-LN('Soil-PbB'!P14))/LN(1.6)))</f>
        <v>0.52968514728228833</v>
      </c>
      <c r="E35" s="27">
        <f>100*(1-NORMSDIST((LN($E$5)-LN('Soil-PbB'!Q14))/LN(1.6)))</f>
        <v>0.75857873739474391</v>
      </c>
      <c r="F35" s="27">
        <f>100*(1-NORMSDIST((LN($E$5)-LN('Soil-PbB'!R14))/LN(1.6)))</f>
        <v>1.060301478073622</v>
      </c>
      <c r="G35" s="27">
        <f>100*(1-NORMSDIST((LN($E$5)-LN('Soil-PbB'!S14))/LN(1.6)))</f>
        <v>2.3825924756326944</v>
      </c>
      <c r="H35" s="27">
        <f>100*(1-NORMSDIST((LN($E$5)-LN('Soil-PbB'!T14))/LN(1.6)))</f>
        <v>3.6980388180430035</v>
      </c>
      <c r="I35" s="27">
        <f>100*(1-NORMSDIST((LN($E$5)-LN('Soil-PbB'!U14))/LN(1.6)))</f>
        <v>8.3505424988724606</v>
      </c>
      <c r="J35" s="63">
        <f>100*(1-NORMSDIST((LN($E$5)-LN('Soil-PbB'!V14))/LN(1.6)))</f>
        <v>14.769675161104656</v>
      </c>
      <c r="L35" s="23">
        <f>A10</f>
        <v>25</v>
      </c>
      <c r="M35" s="24">
        <f>B$9*$E$2/$E$4/$B10</f>
        <v>0.62111801242236031</v>
      </c>
      <c r="N35" s="24">
        <f>$A10*$E$3/$E$4/$B10</f>
        <v>0.38819875776397517</v>
      </c>
      <c r="O35" s="24">
        <f>C$9*$E$2/$E$4/$C10</f>
        <v>0.76190476190476197</v>
      </c>
      <c r="P35" s="24">
        <f>$A10*$E$3/$E$4/$C10</f>
        <v>0.23809523809523811</v>
      </c>
      <c r="Q35" s="24">
        <f>D$9*$E$2/$E$4/$D10</f>
        <v>0.82417582417582413</v>
      </c>
      <c r="R35" s="24">
        <f>$A10*$E$3/$E$4/$D10</f>
        <v>0.1717032967032967</v>
      </c>
      <c r="S35" s="24">
        <f>E$9*$E$2/$E$4/$E10</f>
        <v>0.86580086580086579</v>
      </c>
      <c r="T35" s="24">
        <f>$A10*$E$3/$E$4/$E10</f>
        <v>0.13528138528138528</v>
      </c>
      <c r="U35" s="24">
        <f>F$9*$E$2/$E$4/$F10</f>
        <v>0.88731144631765757</v>
      </c>
      <c r="V35" s="24">
        <f>$A10*$E$3/$E$4/$F10</f>
        <v>0.1109139307897072</v>
      </c>
      <c r="W35" s="24">
        <f>J$9*$E$2/$E$4/$J10</f>
        <v>0.97016735386854236</v>
      </c>
      <c r="X35" s="25">
        <f>$A10*$E$3/$E$4/$J10</f>
        <v>3.0317729808391949E-2</v>
      </c>
    </row>
    <row r="36" spans="1:24" x14ac:dyDescent="0.25">
      <c r="A36" s="22">
        <f t="shared" ref="A36:A37" si="6">A11</f>
        <v>150</v>
      </c>
      <c r="B36" s="27">
        <f>100*(1-NORMSDIST((LN($E$5)-LN('Soil-PbB'!N15))/LN(1.6)))</f>
        <v>2.322847337503342</v>
      </c>
      <c r="C36" s="27">
        <f>100*(1-NORMSDIST((LN($E$5)-LN('Soil-PbB'!O15))/LN(1.6)))</f>
        <v>2.9058534664446412</v>
      </c>
      <c r="D36" s="27">
        <f>100*(1-NORMSDIST((LN($E$5)-LN('Soil-PbB'!P15))/LN(1.6)))</f>
        <v>3.5947540284808066</v>
      </c>
      <c r="E36" s="27">
        <f>100*(1-NORMSDIST((LN($E$5)-LN('Soil-PbB'!Q15))/LN(1.6)))</f>
        <v>4.3422945998355278</v>
      </c>
      <c r="F36" s="27">
        <f>100*(1-NORMSDIST((LN($E$5)-LN('Soil-PbB'!R15))/LN(1.6)))</f>
        <v>5.2011143151465262</v>
      </c>
      <c r="G36" s="27">
        <f>100*(1-NORMSDIST((LN($E$5)-LN('Soil-PbB'!S15))/LN(1.6)))</f>
        <v>8.2303966448825641</v>
      </c>
      <c r="H36" s="27">
        <f>100*(1-NORMSDIST((LN($E$5)-LN('Soil-PbB'!T15))/LN(1.6)))</f>
        <v>10.598756010465781</v>
      </c>
      <c r="I36" s="27">
        <f>100*(1-NORMSDIST((LN($E$5)-LN('Soil-PbB'!U15))/LN(1.6)))</f>
        <v>17.515144595441324</v>
      </c>
      <c r="J36" s="63">
        <f>100*(1-NORMSDIST((LN($E$5)-LN('Soil-PbB'!V15))/LN(1.6)))</f>
        <v>25.280791645086499</v>
      </c>
      <c r="L36" s="23">
        <f>A11</f>
        <v>150</v>
      </c>
      <c r="M36" s="24">
        <f>B$9*$E$2/$E$4/$B11</f>
        <v>0.21008403361344538</v>
      </c>
      <c r="N36" s="24">
        <f>$A11*$E$3/$E$4/$B11</f>
        <v>0.78781512605042014</v>
      </c>
      <c r="O36" s="24">
        <f>C$9*$E$2/$E$4/$C11</f>
        <v>0.34843205574912894</v>
      </c>
      <c r="P36" s="24">
        <f>$A11*$E$3/$E$4/$C11</f>
        <v>0.65331010452961669</v>
      </c>
      <c r="Q36" s="24">
        <f>D$9*$E$2/$E$4/$D11</f>
        <v>0.44411547002220575</v>
      </c>
      <c r="R36" s="24">
        <f>$A11*$E$3/$E$4/$D11</f>
        <v>0.55514433752775716</v>
      </c>
      <c r="S36" s="24">
        <f>E$9*$E$2/$E$4/$E11</f>
        <v>0.51712992889463483</v>
      </c>
      <c r="T36" s="24">
        <f>$A11*$E$3/$E$4/$E11</f>
        <v>0.4848093083387201</v>
      </c>
      <c r="U36" s="24">
        <f>F$9*$E$2/$E$4/$F11</f>
        <v>0.5714285714285714</v>
      </c>
      <c r="V36" s="24">
        <f>$A11*$E$3/$E$4/$F11</f>
        <v>0.42857142857142855</v>
      </c>
      <c r="W36" s="24">
        <f>J$9*$E$2/$E$4/$J11</f>
        <v>0.8415737428992216</v>
      </c>
      <c r="X36" s="25">
        <f>$A11*$E$3/$E$4/$J11</f>
        <v>0.15779507679360402</v>
      </c>
    </row>
    <row r="37" spans="1:24" ht="15.75" thickBot="1" x14ac:dyDescent="0.3">
      <c r="A37" s="22">
        <f t="shared" si="6"/>
        <v>400</v>
      </c>
      <c r="B37" s="27">
        <f>100*(1-NORMSDIST((LN($E$5)-LN('Soil-PbB'!N16))/LN(1.6)))</f>
        <v>17.093790806975463</v>
      </c>
      <c r="C37" s="27">
        <f>100*(1-NORMSDIST((LN($E$5)-LN('Soil-PbB'!O16))/LN(1.6)))</f>
        <v>18.612541671023109</v>
      </c>
      <c r="D37" s="27">
        <f>100*(1-NORMSDIST((LN($E$5)-LN('Soil-PbB'!P16))/LN(1.6)))</f>
        <v>20.10800929559182</v>
      </c>
      <c r="E37" s="27">
        <f>100*(1-NORMSDIST((LN($E$5)-LN('Soil-PbB'!Q16))/LN(1.6)))</f>
        <v>21.681690132787644</v>
      </c>
      <c r="F37" s="27">
        <f>100*(1-NORMSDIST((LN($E$5)-LN('Soil-PbB'!R16))/LN(1.6)))</f>
        <v>23.275523777282238</v>
      </c>
      <c r="G37" s="27">
        <f>100*(1-NORMSDIST((LN($E$5)-LN('Soil-PbB'!S16))/LN(1.6)))</f>
        <v>28.016926402523158</v>
      </c>
      <c r="H37" s="27">
        <f>100*(1-NORMSDIST((LN($E$5)-LN('Soil-PbB'!T16))/LN(1.6)))</f>
        <v>31.21365464416742</v>
      </c>
      <c r="I37" s="27">
        <f>100*(1-NORMSDIST((LN($E$5)-LN('Soil-PbB'!U16))/LN(1.6)))</f>
        <v>39.095432122885796</v>
      </c>
      <c r="J37" s="63">
        <f>100*(1-NORMSDIST((LN($E$5)-LN('Soil-PbB'!V16))/LN(1.6)))</f>
        <v>46.538410380050962</v>
      </c>
      <c r="L37" s="23">
        <f>A12</f>
        <v>400</v>
      </c>
      <c r="M37" s="24">
        <f>B$9*$E$2/$E$4/$B12</f>
        <v>9.0991810737033677E-2</v>
      </c>
      <c r="N37" s="24">
        <f>$A12*$E$3/$E$4/$B12</f>
        <v>0.90991810737033674</v>
      </c>
      <c r="O37" s="24">
        <f>C$9*$E$2/$E$4/$C12</f>
        <v>0.16659725114535612</v>
      </c>
      <c r="P37" s="24">
        <f>$A12*$E$3/$E$4/$C12</f>
        <v>0.83298625572678053</v>
      </c>
      <c r="Q37" s="24">
        <f>D$9*$E$2/$E$4/$D12</f>
        <v>0.23103581055063532</v>
      </c>
      <c r="R37" s="24">
        <f>$A12*$E$3/$E$4/$D12</f>
        <v>0.77011936850211782</v>
      </c>
      <c r="S37" s="24">
        <f>E$9*$E$2/$E$4/$E12</f>
        <v>0.28571428571428575</v>
      </c>
      <c r="T37" s="24">
        <f>$A12*$E$3/$E$4/$E12</f>
        <v>0.7142857142857143</v>
      </c>
      <c r="U37" s="24">
        <f>F$9*$E$2/$E$4/$F12</f>
        <v>0.33300033300033299</v>
      </c>
      <c r="V37" s="24">
        <f>$A12*$E$3/$E$4/$F12</f>
        <v>0.66600066600066599</v>
      </c>
      <c r="W37" s="24">
        <f>J$9*$E$2/$E$4/$J12</f>
        <v>0.66677779629938327</v>
      </c>
      <c r="X37" s="25">
        <f>$A12*$E$3/$E$4/$J12</f>
        <v>0.33338889814969164</v>
      </c>
    </row>
    <row r="38" spans="1:24" ht="15.75" thickBot="1" x14ac:dyDescent="0.3">
      <c r="A38" s="119" t="s">
        <v>61</v>
      </c>
      <c r="B38" s="120"/>
      <c r="C38" s="120"/>
      <c r="D38" s="120"/>
      <c r="E38" s="120"/>
      <c r="F38" s="120"/>
      <c r="G38" s="120"/>
      <c r="H38" s="120"/>
      <c r="I38" s="120"/>
      <c r="J38" s="121"/>
      <c r="L38" s="106" t="s">
        <v>67</v>
      </c>
      <c r="M38" s="107"/>
      <c r="N38" s="107"/>
      <c r="O38" s="107"/>
      <c r="P38" s="107"/>
      <c r="Q38" s="107"/>
      <c r="R38" s="107"/>
      <c r="S38" s="107"/>
      <c r="T38" s="107"/>
      <c r="U38" s="107"/>
      <c r="V38" s="107"/>
      <c r="W38" s="107"/>
      <c r="X38" s="108"/>
    </row>
  </sheetData>
  <mergeCells count="34">
    <mergeCell ref="A15:A16"/>
    <mergeCell ref="D1:J1"/>
    <mergeCell ref="F2:J2"/>
    <mergeCell ref="F3:J3"/>
    <mergeCell ref="F4:J4"/>
    <mergeCell ref="F5:J5"/>
    <mergeCell ref="A7:J7"/>
    <mergeCell ref="A8:A9"/>
    <mergeCell ref="B8:J8"/>
    <mergeCell ref="A14:B14"/>
    <mergeCell ref="B15:B16"/>
    <mergeCell ref="L16:Z16"/>
    <mergeCell ref="L1:O5"/>
    <mergeCell ref="L31:X31"/>
    <mergeCell ref="L32:L34"/>
    <mergeCell ref="M32:X32"/>
    <mergeCell ref="M33:N33"/>
    <mergeCell ref="O33:P33"/>
    <mergeCell ref="Q33:R33"/>
    <mergeCell ref="S33:T33"/>
    <mergeCell ref="U33:V33"/>
    <mergeCell ref="W33:X33"/>
    <mergeCell ref="L7:S11"/>
    <mergeCell ref="A22:J22"/>
    <mergeCell ref="A23:A24"/>
    <mergeCell ref="B23:J23"/>
    <mergeCell ref="L38:X38"/>
    <mergeCell ref="A38:J38"/>
    <mergeCell ref="A31:J31"/>
    <mergeCell ref="A32:D32"/>
    <mergeCell ref="E32:J32"/>
    <mergeCell ref="A33:A34"/>
    <mergeCell ref="B33:J33"/>
    <mergeCell ref="A28:J29"/>
  </mergeCells>
  <conditionalFormatting sqref="B25:J27">
    <cfRule type="cellIs" dxfId="1" priority="1" operator="greaterThan">
      <formula>30</formula>
    </cfRule>
  </conditionalFormatting>
  <conditionalFormatting sqref="K27:K29 B35:J37">
    <cfRule type="cellIs" dxfId="0" priority="2" operator="greaterThan">
      <formula>5</formula>
    </cfRule>
  </conditionalFormatting>
  <dataValidations count="1">
    <dataValidation type="whole" allowBlank="1" showInputMessage="1" showErrorMessage="1" errorTitle="Invalid Entry" error="Please enter a whole number between 25 and 800." sqref="A17:A19 C16:J16" xr:uid="{A21E5C1A-3D2E-4F59-A3B4-088249BD1D31}">
      <formula1>25</formula1>
      <formula2>800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showInputMessage="1" showErrorMessage="1" xr:uid="{A352C9A9-973A-4A0F-AE57-419929405CF7}">
          <x14:formula1>
            <xm:f>Sheet1!$A$1:$A$8</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9FA90-D872-4053-99B1-646025C2BA6F}">
  <sheetPr codeName="Sheet3"/>
  <dimension ref="A1:B8"/>
  <sheetViews>
    <sheetView workbookViewId="0">
      <selection activeCell="B10" sqref="B10"/>
    </sheetView>
  </sheetViews>
  <sheetFormatPr defaultRowHeight="15" x14ac:dyDescent="0.25"/>
  <sheetData>
    <row r="1" spans="1:2" x14ac:dyDescent="0.25">
      <c r="A1">
        <v>3.5</v>
      </c>
      <c r="B1" s="48" t="s">
        <v>47</v>
      </c>
    </row>
    <row r="2" spans="1:2" x14ac:dyDescent="0.25">
      <c r="A2">
        <v>4</v>
      </c>
      <c r="B2" s="51" t="s">
        <v>48</v>
      </c>
    </row>
    <row r="3" spans="1:2" x14ac:dyDescent="0.25">
      <c r="A3">
        <v>5</v>
      </c>
      <c r="B3" s="51" t="s">
        <v>48</v>
      </c>
    </row>
    <row r="4" spans="1:2" x14ac:dyDescent="0.25">
      <c r="A4">
        <v>6</v>
      </c>
      <c r="B4" s="51" t="s">
        <v>48</v>
      </c>
    </row>
    <row r="5" spans="1:2" x14ac:dyDescent="0.25">
      <c r="A5">
        <v>7</v>
      </c>
      <c r="B5" s="51" t="s">
        <v>48</v>
      </c>
    </row>
    <row r="6" spans="1:2" x14ac:dyDescent="0.25">
      <c r="A6">
        <v>8</v>
      </c>
      <c r="B6" s="51" t="s">
        <v>48</v>
      </c>
    </row>
    <row r="7" spans="1:2" x14ac:dyDescent="0.25">
      <c r="A7">
        <v>9</v>
      </c>
      <c r="B7" s="51" t="s">
        <v>48</v>
      </c>
    </row>
    <row r="8" spans="1:2" x14ac:dyDescent="0.25">
      <c r="A8">
        <v>10</v>
      </c>
      <c r="B8" s="51" t="s">
        <v>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7BBAC-2996-4D38-B657-C9167EB5F1B0}">
  <sheetPr codeName="Sheet13"/>
  <dimension ref="A1:W924"/>
  <sheetViews>
    <sheetView workbookViewId="0"/>
  </sheetViews>
  <sheetFormatPr defaultRowHeight="15" x14ac:dyDescent="0.25"/>
  <sheetData>
    <row r="1" spans="1:23" x14ac:dyDescent="0.25">
      <c r="A1" t="s">
        <v>41</v>
      </c>
    </row>
    <row r="3" spans="1:23" x14ac:dyDescent="0.25">
      <c r="A3" t="s">
        <v>34</v>
      </c>
    </row>
    <row r="4" spans="1:23" x14ac:dyDescent="0.25">
      <c r="A4" t="s">
        <v>35</v>
      </c>
      <c r="J4" s="54" t="s">
        <v>52</v>
      </c>
      <c r="K4" s="55" cm="1">
        <f t="array" ref="K4">TREND(A920:A921,B920:B921,30)</f>
        <v>7776.407765432099</v>
      </c>
      <c r="L4" t="s">
        <v>51</v>
      </c>
    </row>
    <row r="5" spans="1:23" x14ac:dyDescent="0.25">
      <c r="A5" t="s">
        <v>36</v>
      </c>
    </row>
    <row r="7" spans="1:23" x14ac:dyDescent="0.25">
      <c r="A7" t="s">
        <v>31</v>
      </c>
      <c r="B7" t="s">
        <v>7</v>
      </c>
      <c r="D7" t="s">
        <v>39</v>
      </c>
      <c r="N7" t="s">
        <v>40</v>
      </c>
    </row>
    <row r="8" spans="1:23" x14ac:dyDescent="0.25">
      <c r="A8" t="s">
        <v>32</v>
      </c>
      <c r="B8" t="s">
        <v>33</v>
      </c>
      <c r="D8" t="s">
        <v>37</v>
      </c>
      <c r="N8" t="s">
        <v>37</v>
      </c>
    </row>
    <row r="9" spans="1:23" x14ac:dyDescent="0.25">
      <c r="A9">
        <v>0</v>
      </c>
      <c r="B9">
        <v>1.0411600000000001</v>
      </c>
      <c r="D9">
        <f>0.45*'TWA RiskCalc Tool With Track-In'!B10+0.55*'TWA RiskCalc Tool With Track-In'!B17</f>
        <v>89</v>
      </c>
      <c r="E9">
        <f>0.45*'TWA RiskCalc Tool With Track-In'!C10+0.55*'TWA RiskCalc Tool With Track-In'!C17</f>
        <v>172.5</v>
      </c>
      <c r="F9">
        <f>0.45*'TWA RiskCalc Tool With Track-In'!D10+0.55*'TWA RiskCalc Tool With Track-In'!D17</f>
        <v>256</v>
      </c>
      <c r="G9">
        <f>0.45*'TWA RiskCalc Tool With Track-In'!E10+0.55*'TWA RiskCalc Tool With Track-In'!E17</f>
        <v>339.5</v>
      </c>
      <c r="H9">
        <f>0.45*'TWA RiskCalc Tool With Track-In'!F10+0.55*'TWA RiskCalc Tool With Track-In'!F17</f>
        <v>423</v>
      </c>
      <c r="I9">
        <f>0.45*'TWA RiskCalc Tool With Track-In'!G10+0.55*'TWA RiskCalc Tool With Track-In'!G17</f>
        <v>673.5</v>
      </c>
      <c r="J9">
        <f>0.45*'TWA RiskCalc Tool With Track-In'!H10+0.55*'TWA RiskCalc Tool With Track-In'!H17</f>
        <v>840.5</v>
      </c>
      <c r="K9">
        <f>0.45*'TWA RiskCalc Tool With Track-In'!I10+0.55*'TWA RiskCalc Tool With Track-In'!I17</f>
        <v>1258</v>
      </c>
      <c r="L9">
        <f>0.45*'TWA RiskCalc Tool With Track-In'!J10+0.55*'TWA RiskCalc Tool With Track-In'!J17</f>
        <v>1675.5</v>
      </c>
      <c r="N9" s="39">
        <f>0.45*'TWA Inputs for NO Track-In'!B10+0.55*'TWA Inputs for NO Track-In'!$B17</f>
        <v>35.825000000000003</v>
      </c>
      <c r="O9" s="39">
        <f>0.45*'TWA Inputs for NO Track-In'!C10+0.55*'TWA Inputs for NO Track-In'!$B17</f>
        <v>48.875</v>
      </c>
      <c r="P9" s="39">
        <f>0.45*'TWA Inputs for NO Track-In'!D10+0.55*'TWA Inputs for NO Track-In'!$B17</f>
        <v>61.925000000000004</v>
      </c>
      <c r="Q9" s="39">
        <f>0.45*'TWA Inputs for NO Track-In'!E10+0.55*'TWA Inputs for NO Track-In'!$B17</f>
        <v>74.525000000000006</v>
      </c>
      <c r="R9" s="39">
        <f>0.45*'TWA Inputs for NO Track-In'!F10+0.55*'TWA Inputs for NO Track-In'!$B17</f>
        <v>87.575000000000003</v>
      </c>
      <c r="S9" s="39">
        <f>0.45*'TWA Inputs for NO Track-In'!G10+0.55*'TWA Inputs for NO Track-In'!$B17</f>
        <v>125.825</v>
      </c>
      <c r="T9" s="39">
        <f>0.45*'TWA Inputs for NO Track-In'!H10+0.55*'TWA Inputs for NO Track-In'!$B17</f>
        <v>151.92500000000001</v>
      </c>
      <c r="U9" s="39">
        <f>0.45*'TWA Inputs for NO Track-In'!I10+0.55*'TWA Inputs for NO Track-In'!$B17</f>
        <v>215.82500000000002</v>
      </c>
      <c r="V9" s="39">
        <f>0.45*'TWA Inputs for NO Track-In'!J10+0.55*'TWA Inputs for NO Track-In'!$B17</f>
        <v>280.17500000000001</v>
      </c>
      <c r="W9" s="38"/>
    </row>
    <row r="10" spans="1:23" x14ac:dyDescent="0.25">
      <c r="A10">
        <v>1</v>
      </c>
      <c r="B10">
        <v>1.0487200000000001</v>
      </c>
      <c r="D10">
        <f>0.45*'TWA RiskCalc Tool With Track-In'!B11+0.55*'TWA RiskCalc Tool With Track-In'!B18</f>
        <v>89</v>
      </c>
      <c r="E10">
        <f>0.45*'TWA RiskCalc Tool With Track-In'!C11+0.55*'TWA RiskCalc Tool With Track-In'!C18</f>
        <v>172.5</v>
      </c>
      <c r="F10">
        <f>0.45*'TWA RiskCalc Tool With Track-In'!D11+0.55*'TWA RiskCalc Tool With Track-In'!D18</f>
        <v>256</v>
      </c>
      <c r="G10">
        <f>0.45*'TWA RiskCalc Tool With Track-In'!E11+0.55*'TWA RiskCalc Tool With Track-In'!E18</f>
        <v>339.5</v>
      </c>
      <c r="H10">
        <f>0.45*'TWA RiskCalc Tool With Track-In'!F11+0.55*'TWA RiskCalc Tool With Track-In'!F18</f>
        <v>423</v>
      </c>
      <c r="I10">
        <f>0.45*'TWA RiskCalc Tool With Track-In'!G11+0.55*'TWA RiskCalc Tool With Track-In'!G18</f>
        <v>673.5</v>
      </c>
      <c r="J10">
        <f>0.45*'TWA RiskCalc Tool With Track-In'!H11+0.55*'TWA RiskCalc Tool With Track-In'!H18</f>
        <v>840.5</v>
      </c>
      <c r="K10">
        <f>0.45*'TWA RiskCalc Tool With Track-In'!I11+0.55*'TWA RiskCalc Tool With Track-In'!I18</f>
        <v>1258</v>
      </c>
      <c r="L10">
        <f>0.45*'TWA RiskCalc Tool With Track-In'!J11+0.55*'TWA RiskCalc Tool With Track-In'!J18</f>
        <v>1675.5</v>
      </c>
      <c r="N10" s="39">
        <f>0.45*'TWA Inputs for NO Track-In'!B11+0.55*'TWA Inputs for NO Track-In'!$B18</f>
        <v>124.45000000000002</v>
      </c>
      <c r="O10" s="39">
        <f>0.45*'TWA Inputs for NO Track-In'!C11+0.55*'TWA Inputs for NO Track-In'!$B18</f>
        <v>137.05000000000001</v>
      </c>
      <c r="P10" s="39">
        <f>0.45*'TWA Inputs for NO Track-In'!D11+0.55*'TWA Inputs for NO Track-In'!$B18</f>
        <v>150.10000000000002</v>
      </c>
      <c r="Q10" s="39">
        <f>0.45*'TWA Inputs for NO Track-In'!E11+0.55*'TWA Inputs for NO Track-In'!$B18</f>
        <v>162.70000000000002</v>
      </c>
      <c r="R10" s="39">
        <f>0.45*'TWA Inputs for NO Track-In'!F11+0.55*'TWA Inputs for NO Track-In'!$B18</f>
        <v>175.75</v>
      </c>
      <c r="S10" s="39">
        <f>0.45*'TWA Inputs for NO Track-In'!G11+0.55*'TWA Inputs for NO Track-In'!$B18</f>
        <v>214.45000000000002</v>
      </c>
      <c r="T10" s="39">
        <f>0.45*'TWA Inputs for NO Track-In'!H11+0.55*'TWA Inputs for NO Track-In'!$B18</f>
        <v>240.1</v>
      </c>
      <c r="U10" s="39">
        <f>0.45*'TWA Inputs for NO Track-In'!I11+0.55*'TWA Inputs for NO Track-In'!$B18</f>
        <v>304.45000000000005</v>
      </c>
      <c r="V10" s="39">
        <f>0.45*'TWA Inputs for NO Track-In'!J11+0.55*'TWA Inputs for NO Track-In'!$B18</f>
        <v>368.8</v>
      </c>
      <c r="W10" s="38"/>
    </row>
    <row r="11" spans="1:23" x14ac:dyDescent="0.25">
      <c r="A11">
        <v>2</v>
      </c>
      <c r="B11">
        <v>1.05627</v>
      </c>
      <c r="D11">
        <f>0.45*'TWA RiskCalc Tool With Track-In'!B12+0.55*'TWA RiskCalc Tool With Track-In'!B19</f>
        <v>89</v>
      </c>
      <c r="E11">
        <f>0.45*'TWA RiskCalc Tool With Track-In'!C12+0.55*'TWA RiskCalc Tool With Track-In'!C19</f>
        <v>172.5</v>
      </c>
      <c r="F11">
        <f>0.45*'TWA RiskCalc Tool With Track-In'!D12+0.55*'TWA RiskCalc Tool With Track-In'!D19</f>
        <v>256</v>
      </c>
      <c r="G11">
        <f>0.45*'TWA RiskCalc Tool With Track-In'!E12+0.55*'TWA RiskCalc Tool With Track-In'!E19</f>
        <v>339.5</v>
      </c>
      <c r="H11">
        <f>0.45*'TWA RiskCalc Tool With Track-In'!F12+0.55*'TWA RiskCalc Tool With Track-In'!F19</f>
        <v>423</v>
      </c>
      <c r="I11">
        <f>0.45*'TWA RiskCalc Tool With Track-In'!G12+0.55*'TWA RiskCalc Tool With Track-In'!G19</f>
        <v>673.5</v>
      </c>
      <c r="J11">
        <f>0.45*'TWA RiskCalc Tool With Track-In'!H12+0.55*'TWA RiskCalc Tool With Track-In'!H19</f>
        <v>840.5</v>
      </c>
      <c r="K11">
        <f>0.45*'TWA RiskCalc Tool With Track-In'!I12+0.55*'TWA RiskCalc Tool With Track-In'!I19</f>
        <v>1258</v>
      </c>
      <c r="L11">
        <f>0.45*'TWA RiskCalc Tool With Track-In'!J12+0.55*'TWA RiskCalc Tool With Track-In'!J19</f>
        <v>1675.5</v>
      </c>
      <c r="N11" s="39">
        <f>0.45*'TWA Inputs for NO Track-In'!B12+0.55*'TWA Inputs for NO Track-In'!$B19</f>
        <v>300.8</v>
      </c>
      <c r="O11" s="39">
        <f>0.45*'TWA Inputs for NO Track-In'!C12+0.55*'TWA Inputs for NO Track-In'!$B19</f>
        <v>313.85000000000002</v>
      </c>
      <c r="P11" s="39">
        <f>0.45*'TWA Inputs for NO Track-In'!D12+0.55*'TWA Inputs for NO Track-In'!$B19</f>
        <v>326.45000000000005</v>
      </c>
      <c r="Q11" s="39">
        <f>0.45*'TWA Inputs for NO Track-In'!E12+0.55*'TWA Inputs for NO Track-In'!$B19</f>
        <v>339.5</v>
      </c>
      <c r="R11" s="39">
        <f>0.45*'TWA Inputs for NO Track-In'!F12+0.55*'TWA Inputs for NO Track-In'!$B19</f>
        <v>352.55</v>
      </c>
      <c r="S11" s="39">
        <f>0.45*'TWA Inputs for NO Track-In'!G12+0.55*'TWA Inputs for NO Track-In'!$B19</f>
        <v>390.8</v>
      </c>
      <c r="T11" s="39">
        <f>0.45*'TWA Inputs for NO Track-In'!H12+0.55*'TWA Inputs for NO Track-In'!$B19</f>
        <v>416.45</v>
      </c>
      <c r="U11" s="39">
        <f>0.45*'TWA Inputs for NO Track-In'!I12+0.55*'TWA Inputs for NO Track-In'!$B19</f>
        <v>480.8</v>
      </c>
      <c r="V11" s="39">
        <f>0.45*'TWA Inputs for NO Track-In'!J12+0.55*'TWA Inputs for NO Track-In'!$B19</f>
        <v>545.15000000000009</v>
      </c>
      <c r="W11" s="38"/>
    </row>
    <row r="12" spans="1:23" x14ac:dyDescent="0.25">
      <c r="A12">
        <v>3</v>
      </c>
      <c r="B12">
        <v>1.0638300000000001</v>
      </c>
    </row>
    <row r="13" spans="1:23" x14ac:dyDescent="0.25">
      <c r="A13">
        <v>4</v>
      </c>
      <c r="B13">
        <v>1.07138</v>
      </c>
      <c r="D13" t="s">
        <v>53</v>
      </c>
      <c r="N13" t="s">
        <v>53</v>
      </c>
    </row>
    <row r="14" spans="1:23" x14ac:dyDescent="0.25">
      <c r="A14">
        <v>5</v>
      </c>
      <c r="B14">
        <v>1.0789299999999999</v>
      </c>
      <c r="D14" s="37" cm="1">
        <f t="array" ref="D14">IF(D9&gt;=7776.4,30.001,TREND(D21:D22,D19:D20,D9))</f>
        <v>1.7032799999999999</v>
      </c>
      <c r="E14" s="37" cm="1">
        <f t="array" ref="E14">IF(E9&gt;=7776.4,30.001,TREND(E21:E22,E19:E20,E9))</f>
        <v>2.305755</v>
      </c>
      <c r="F14" s="37" cm="1">
        <f t="array" ref="F14">IF(F9&gt;=7776.4,30.001,TREND(F21:F22,F19:F20,F9))</f>
        <v>2.8911800000000003</v>
      </c>
      <c r="G14" s="37" cm="1">
        <f t="array" ref="G14">IF(G9&gt;=7776.4,30.001,TREND(G21:G22,G19:G20,G9))</f>
        <v>3.4605600000000001</v>
      </c>
      <c r="H14" s="37" cm="1">
        <f t="array" ref="H14">IF(H9&gt;=7776.4,30.001,TREND(H21:H22,H19:H20,H9))</f>
        <v>4.01478</v>
      </c>
      <c r="I14" s="37" cm="1">
        <f t="array" ref="I14">IF(I9&gt;=7776.4,30.001,TREND(I21:I22,I19:I20,I9))</f>
        <v>5.5944850000000006</v>
      </c>
      <c r="J14" s="37" cm="1">
        <f t="array" ref="J14">IF(J9&gt;=7776.4,30.001,TREND(J21:J22,J19:J20,J9))</f>
        <v>6.5853925017499657</v>
      </c>
      <c r="K14" s="37" cm="1">
        <f t="array" ref="K14">IF(K9&gt;=7776.4,30.001,TREND(K21:K22,K19:K20,K9))</f>
        <v>8.877770428451413</v>
      </c>
      <c r="L14" s="37" cm="1">
        <f t="array" ref="L14">IF(L9&gt;=7776.4,30.001,TREND(L21:L22,L19:L20,L9))</f>
        <v>10.950110837300478</v>
      </c>
      <c r="N14" s="37" cm="1">
        <f t="array" ref="N14">IF(N9&gt;=7776.4,30.001,TREND(N21:N22,N19:N20,N9))</f>
        <v>1.3102445</v>
      </c>
      <c r="O14" s="37" cm="1">
        <f t="array" ref="O14">IF(O9&gt;=7776.4,30.001,TREND(O21:O22,O19:O20,O9))</f>
        <v>1.4074012500000002</v>
      </c>
      <c r="P14" s="37" cm="1">
        <f t="array" ref="P14">IF(P9&gt;=7776.4,30.001,TREND(P21:P22,P19:P20,P9))</f>
        <v>1.5040957500000001</v>
      </c>
      <c r="Q14" s="37" cm="1">
        <f t="array" ref="Q14">IF(Q9&gt;=7776.4,30.001,TREND(Q21:Q22,Q19:Q20,Q9))</f>
        <v>1.5970339999999998</v>
      </c>
      <c r="R14" s="37" cm="1">
        <f t="array" ref="R14">IF(R9&gt;=7776.4,30.001,TREND(R21:R22,R19:R20,R9))</f>
        <v>1.6928447500000001</v>
      </c>
      <c r="S14" s="37" cm="1">
        <f t="array" ref="S14">IF(S9&gt;=7776.4,30.001,TREND(S21:S22,S19:S20,S9))</f>
        <v>1.9711447500000001</v>
      </c>
      <c r="T14" s="37" cm="1">
        <f t="array" ref="T14">IF(T9&gt;=7776.4,30.001,TREND(T21:T22,T19:T20,T9))</f>
        <v>2.1589222500000003</v>
      </c>
      <c r="U14" s="37" cm="1">
        <f t="array" ref="U14">IF(U9&gt;=7776.4,30.001,TREND(U21:U22,U19:U20,U9))</f>
        <v>2.6115732500000002</v>
      </c>
      <c r="V14" s="37" cm="1">
        <f t="array" ref="V14">IF(V9&gt;=7776.4,30.001,TREND(V21:V22,V19:V20,V9))</f>
        <v>3.0576405000000002</v>
      </c>
    </row>
    <row r="15" spans="1:23" x14ac:dyDescent="0.25">
      <c r="A15">
        <v>6</v>
      </c>
      <c r="B15">
        <v>1.08647</v>
      </c>
      <c r="D15" s="37" cm="1">
        <f t="array" ref="D15">IF(D10&gt;=7776.4,30.001,TREND(D27:D28,D25:D26,D10))</f>
        <v>1.7032799999999999</v>
      </c>
      <c r="E15" s="37" cm="1">
        <f t="array" ref="E15">IF(E10&gt;=7776.4,30.001,TREND(E27:E28,E25:E26,E10))</f>
        <v>2.305755</v>
      </c>
      <c r="F15" s="37" cm="1">
        <f t="array" ref="F15">IF(F10&gt;=7776.4,30.001,TREND(F27:F28,F25:F26,F10))</f>
        <v>2.8911800000000003</v>
      </c>
      <c r="G15" s="37" cm="1">
        <f t="array" ref="G15">IF(G10&gt;=7776.4,30.001,TREND(G27:G28,G25:G26,G10))</f>
        <v>3.4605600000000001</v>
      </c>
      <c r="H15" s="37" cm="1">
        <f t="array" ref="H15">IF(H10&gt;=7776.4,30.001,TREND(H27:H28,H25:H26,H10))</f>
        <v>4.01478</v>
      </c>
      <c r="I15" s="37" cm="1">
        <f t="array" ref="I15">IF(I10&gt;=7776.4,30.001,TREND(I27:I28,I25:I26,I10))</f>
        <v>5.5944850000000006</v>
      </c>
      <c r="J15" s="37" cm="1">
        <f t="array" ref="J15">IF(J10&gt;=7776.4,30.001,TREND(J27:J28,J25:J26,J10))</f>
        <v>6.5853925017499657</v>
      </c>
      <c r="K15" s="37" cm="1">
        <f t="array" ref="K15">IF(K10&gt;=7776.4,30.001,TREND(K27:K28,K25:K26,K10))</f>
        <v>8.877770428451413</v>
      </c>
      <c r="L15" s="37" cm="1">
        <f t="array" ref="L15">IF(L10&gt;=7776.4,30.001,TREND(L27:L28,L25:L26,L10))</f>
        <v>10.950110837300478</v>
      </c>
      <c r="N15" s="37" cm="1">
        <f t="array" ref="N15">IF(N10&gt;=7776.4,30.001,TREND(N27:N28,N25:N26,N10))</f>
        <v>1.9612035000000001</v>
      </c>
      <c r="O15" s="37" cm="1">
        <f t="array" ref="O15">IF(O10&gt;=7776.4,30.001,TREND(O27:O28,O25:O26,O10))</f>
        <v>2.0521099999999999</v>
      </c>
      <c r="P15" s="37" cm="1">
        <f t="array" ref="P15">IF(P10&gt;=7776.4,30.001,TREND(P27:P28,P25:P26,P10))</f>
        <v>2.1458460000000001</v>
      </c>
      <c r="Q15" s="37" cm="1">
        <f t="array" ref="Q15">IF(Q10&gt;=7776.4,30.001,TREND(Q27:Q28,Q25:Q26,Q10))</f>
        <v>2.2359410000000004</v>
      </c>
      <c r="R15" s="37" cm="1">
        <f t="array" ref="R15">IF(R10&gt;=7776.4,30.001,TREND(R27:R28,R25:R26,R10))</f>
        <v>2.3288450000000003</v>
      </c>
      <c r="S15" s="37" cm="1">
        <f t="array" ref="S15">IF(S10&gt;=7776.4,30.001,TREND(S27:S28,S25:S26,S10))</f>
        <v>2.6019345000000005</v>
      </c>
      <c r="T15" s="37" cm="1">
        <f t="array" ref="T15">IF(T10&gt;=7776.4,30.001,TREND(T27:T28,T25:T26,T10))</f>
        <v>2.7809749999999998</v>
      </c>
      <c r="U15" s="37" cm="1">
        <f t="array" ref="U15">IF(U10&gt;=7776.4,30.001,TREND(U27:U28,U25:U26,U10))</f>
        <v>3.2234545000000003</v>
      </c>
      <c r="V15" s="37" cm="1">
        <f t="array" ref="V15">IF(V10&gt;=7776.4,30.001,TREND(V27:V28,V25:V26,V10))</f>
        <v>3.6567180000000001</v>
      </c>
    </row>
    <row r="16" spans="1:23" x14ac:dyDescent="0.25">
      <c r="A16">
        <v>7</v>
      </c>
      <c r="B16">
        <v>1.0940099999999999</v>
      </c>
      <c r="D16" s="37" cm="1">
        <f t="array" ref="D16">IF(D11&gt;=7776.4,30.001,TREND(D33:D34,D31:D32,D11))</f>
        <v>1.7032799999999999</v>
      </c>
      <c r="E16" s="37" cm="1">
        <f t="array" ref="E16">IF(E11&gt;=7776.4,30.001,TREND(E33:E34,E31:E32,E11))</f>
        <v>2.305755</v>
      </c>
      <c r="F16" s="37" cm="1">
        <f t="array" ref="F16">IF(F11&gt;=7776.4,30.001,TREND(F33:F34,F31:F32,F11))</f>
        <v>2.8911800000000003</v>
      </c>
      <c r="G16" s="37" cm="1">
        <f t="array" ref="G16">IF(G11&gt;=7776.4,30.001,TREND(G33:G34,G31:G32,G11))</f>
        <v>3.4605600000000001</v>
      </c>
      <c r="H16" s="37" cm="1">
        <f t="array" ref="H16">IF(H11&gt;=7776.4,30.001,TREND(H33:H34,H31:H32,H11))</f>
        <v>4.01478</v>
      </c>
      <c r="I16" s="37" cm="1">
        <f t="array" ref="I16">IF(I11&gt;=7776.4,30.001,TREND(I33:I34,I31:I32,I11))</f>
        <v>5.5944850000000006</v>
      </c>
      <c r="J16" s="37" cm="1">
        <f t="array" ref="J16">IF(J11&gt;=7776.4,30.001,TREND(J33:J34,J31:J32,J11))</f>
        <v>6.5853925017499657</v>
      </c>
      <c r="K16" s="37" cm="1">
        <f t="array" ref="K16">IF(K11&gt;=7776.4,30.001,TREND(K33:K34,K31:K32,K11))</f>
        <v>8.877770428451413</v>
      </c>
      <c r="L16" s="37" cm="1">
        <f t="array" ref="L16">IF(L11&gt;=7776.4,30.001,TREND(L33:L34,L31:L32,L11))</f>
        <v>10.950110837300478</v>
      </c>
      <c r="N16" s="37" cm="1">
        <f t="array" ref="N16">IF(N11&gt;=7776.4,30.001,TREND(N33:N34,N31:N32,N11))</f>
        <v>3.1986080000000001</v>
      </c>
      <c r="O16" s="37" cm="1">
        <f t="array" ref="O16">IF(O11&gt;=7776.4,30.001,TREND(O33:O34,O31:O32,O11))</f>
        <v>3.2873114999999999</v>
      </c>
      <c r="P16" s="37" cm="1">
        <f t="array" ref="P16">IF(P11&gt;=7776.4,30.001,TREND(P33:P34,P31:P32,P11))</f>
        <v>3.3725975000000004</v>
      </c>
      <c r="Q16" s="37" cm="1">
        <f t="array" ref="Q16">IF(Q11&gt;=7776.4,30.001,TREND(Q33:Q34,Q31:Q32,Q11))</f>
        <v>3.4605600000000001</v>
      </c>
      <c r="R16" s="37" cm="1">
        <f t="array" ref="R16">IF(R11&gt;=7776.4,30.001,TREND(R33:R34,R31:R32,R11))</f>
        <v>3.5481549999999999</v>
      </c>
      <c r="S16" s="37" cm="1">
        <f t="array" ref="S16">IF(S11&gt;=7776.4,30.001,TREND(S33:S34,S31:S32,S11))</f>
        <v>3.8027960000000007</v>
      </c>
      <c r="T16" s="37" cm="1">
        <f t="array" ref="T16">IF(T11&gt;=7776.4,30.001,TREND(T33:T34,T31:T32,T11))</f>
        <v>3.9718364999999998</v>
      </c>
      <c r="U16" s="37" cm="1">
        <f t="array" ref="U16">IF(U11&gt;=7776.4,30.001,TREND(U33:U34,U31:U32,U11))</f>
        <v>4.3899840000000001</v>
      </c>
      <c r="V16" s="37" cm="1">
        <f t="array" ref="V16">IF(V11&gt;=7776.4,30.001,TREND(V33:V34,V31:V32,V11))</f>
        <v>4.7999465000000008</v>
      </c>
    </row>
    <row r="17" spans="1:22" x14ac:dyDescent="0.25">
      <c r="A17">
        <v>8</v>
      </c>
      <c r="B17">
        <v>1.10155</v>
      </c>
    </row>
    <row r="18" spans="1:22" x14ac:dyDescent="0.25">
      <c r="A18">
        <v>9</v>
      </c>
      <c r="B18">
        <v>1.1090899999999999</v>
      </c>
      <c r="D18" t="s">
        <v>38</v>
      </c>
      <c r="N18" t="s">
        <v>38</v>
      </c>
    </row>
    <row r="19" spans="1:22" x14ac:dyDescent="0.25">
      <c r="A19">
        <v>10</v>
      </c>
      <c r="B19">
        <v>1.1166199999999999</v>
      </c>
      <c r="D19">
        <f>INDEX($A$9:$A$924,MATCH(D9,$A$9:$A$924,1))</f>
        <v>89</v>
      </c>
      <c r="E19">
        <f t="shared" ref="E19:L19" si="0">INDEX($A$9:$A$924,MATCH(E9,$A$9:$A$924,1))</f>
        <v>172</v>
      </c>
      <c r="F19">
        <f t="shared" si="0"/>
        <v>256</v>
      </c>
      <c r="G19">
        <f t="shared" si="0"/>
        <v>339</v>
      </c>
      <c r="H19">
        <f t="shared" si="0"/>
        <v>423</v>
      </c>
      <c r="I19">
        <f t="shared" si="0"/>
        <v>673</v>
      </c>
      <c r="J19">
        <f t="shared" si="0"/>
        <v>835.71400000000006</v>
      </c>
      <c r="K19">
        <f t="shared" si="0"/>
        <v>1250</v>
      </c>
      <c r="L19">
        <f t="shared" si="0"/>
        <v>1642.86</v>
      </c>
      <c r="N19">
        <f t="shared" ref="N19:V19" si="1">INDEX($A$9:$A$924,MATCH(N9,$A$9:$A$924,1))</f>
        <v>35</v>
      </c>
      <c r="O19">
        <f t="shared" si="1"/>
        <v>48</v>
      </c>
      <c r="P19">
        <f t="shared" si="1"/>
        <v>61</v>
      </c>
      <c r="Q19">
        <f t="shared" si="1"/>
        <v>74</v>
      </c>
      <c r="R19">
        <f t="shared" si="1"/>
        <v>87</v>
      </c>
      <c r="S19">
        <f t="shared" si="1"/>
        <v>125</v>
      </c>
      <c r="T19">
        <f t="shared" si="1"/>
        <v>151</v>
      </c>
      <c r="U19">
        <f t="shared" si="1"/>
        <v>215</v>
      </c>
      <c r="V19">
        <f t="shared" si="1"/>
        <v>280</v>
      </c>
    </row>
    <row r="20" spans="1:22" x14ac:dyDescent="0.25">
      <c r="A20">
        <v>11</v>
      </c>
      <c r="B20">
        <v>1.12415</v>
      </c>
      <c r="D20" cm="1">
        <f t="array" ref="D20">INDEX($A$9:$A$924,MATCH(D9,$A$9:$A$924,1)+1)</f>
        <v>90</v>
      </c>
      <c r="E20" cm="1">
        <f t="array" ref="E20">INDEX($A$9:$A$924,MATCH(E9,$A$9:$A$924,1)+1)</f>
        <v>173</v>
      </c>
      <c r="F20" cm="1">
        <f t="array" ref="F20">INDEX($A$9:$A$924,MATCH(F9,$A$9:$A$924,1)+1)</f>
        <v>257</v>
      </c>
      <c r="G20" cm="1">
        <f t="array" ref="G20">INDEX($A$9:$A$924,MATCH(G9,$A$9:$A$924,1)+1)</f>
        <v>340</v>
      </c>
      <c r="H20" cm="1">
        <f t="array" ref="H20">INDEX($A$9:$A$924,MATCH(H9,$A$9:$A$924,1)+1)</f>
        <v>424</v>
      </c>
      <c r="I20" cm="1">
        <f t="array" ref="I20">INDEX($A$9:$A$924,MATCH(I9,$A$9:$A$924,1)+1)</f>
        <v>674</v>
      </c>
      <c r="J20" cm="1">
        <f t="array" ref="J20">INDEX($A$9:$A$924,MATCH(J9,$A$9:$A$924,1)+1)</f>
        <v>842.85699999999997</v>
      </c>
      <c r="K20" cm="1">
        <f t="array" ref="K20">INDEX($A$9:$A$924,MATCH(K9,$A$9:$A$924,1)+1)</f>
        <v>1285.71</v>
      </c>
      <c r="L20" cm="1">
        <f t="array" ref="L20">INDEX($A$9:$A$924,MATCH(L9,$A$9:$A$924,1)+1)</f>
        <v>1678.57</v>
      </c>
      <c r="N20" cm="1">
        <f t="array" ref="N20">INDEX($A$9:$A$924,MATCH(N9,$A$9:$A$924,1)+1)</f>
        <v>36</v>
      </c>
      <c r="O20" cm="1">
        <f t="array" ref="O20">INDEX($A$9:$A$924,MATCH(O9,$A$9:$A$924,1)+1)</f>
        <v>49</v>
      </c>
      <c r="P20" cm="1">
        <f t="array" ref="P20">INDEX($A$9:$A$924,MATCH(P9,$A$9:$A$924,1)+1)</f>
        <v>62</v>
      </c>
      <c r="Q20" cm="1">
        <f t="array" ref="Q20">INDEX($A$9:$A$924,MATCH(Q9,$A$9:$A$924,1)+1)</f>
        <v>75</v>
      </c>
      <c r="R20" cm="1">
        <f t="array" ref="R20">INDEX($A$9:$A$924,MATCH(R9,$A$9:$A$924,1)+1)</f>
        <v>88</v>
      </c>
      <c r="S20" cm="1">
        <f t="array" ref="S20">INDEX($A$9:$A$924,MATCH(S9,$A$9:$A$924,1)+1)</f>
        <v>126</v>
      </c>
      <c r="T20" cm="1">
        <f t="array" ref="T20">INDEX($A$9:$A$924,MATCH(T9,$A$9:$A$924,1)+1)</f>
        <v>152</v>
      </c>
      <c r="U20" cm="1">
        <f t="array" ref="U20">INDEX($A$9:$A$924,MATCH(U9,$A$9:$A$924,1)+1)</f>
        <v>216</v>
      </c>
      <c r="V20" cm="1">
        <f t="array" ref="V20">INDEX($A$9:$A$924,MATCH(V9,$A$9:$A$924,1)+1)</f>
        <v>281</v>
      </c>
    </row>
    <row r="21" spans="1:22" x14ac:dyDescent="0.25">
      <c r="A21">
        <v>12</v>
      </c>
      <c r="B21">
        <v>1.13168</v>
      </c>
      <c r="D21">
        <f>INDEX($B$9:$B$924,MATCH(D9,$A$9:$A$924,1))</f>
        <v>1.7032799999999999</v>
      </c>
      <c r="E21">
        <f t="shared" ref="E21:L21" si="2">INDEX($B$9:$B$924,MATCH(E9,$A$9:$A$924,1))</f>
        <v>2.3022</v>
      </c>
      <c r="F21">
        <f t="shared" si="2"/>
        <v>2.8911799999999999</v>
      </c>
      <c r="G21">
        <f t="shared" si="2"/>
        <v>3.4571999999999998</v>
      </c>
      <c r="H21">
        <f t="shared" si="2"/>
        <v>4.01478</v>
      </c>
      <c r="I21">
        <f t="shared" si="2"/>
        <v>5.59145</v>
      </c>
      <c r="J21">
        <f t="shared" si="2"/>
        <v>6.5576400000000001</v>
      </c>
      <c r="K21">
        <f t="shared" si="2"/>
        <v>8.8361999999999998</v>
      </c>
      <c r="L21">
        <f t="shared" si="2"/>
        <v>10.795</v>
      </c>
      <c r="N21">
        <f t="shared" ref="N21:V21" si="3">INDEX($B$9:$B$924,MATCH(N9,$A$9:$A$924,1))</f>
        <v>1.30409</v>
      </c>
      <c r="O21">
        <f t="shared" si="3"/>
        <v>1.4009</v>
      </c>
      <c r="P21">
        <f t="shared" si="3"/>
        <v>1.49726</v>
      </c>
      <c r="Q21">
        <f t="shared" si="3"/>
        <v>1.59317</v>
      </c>
      <c r="R21">
        <f t="shared" si="3"/>
        <v>1.6886300000000001</v>
      </c>
      <c r="S21">
        <f t="shared" si="3"/>
        <v>1.9651799999999999</v>
      </c>
      <c r="T21">
        <f t="shared" si="3"/>
        <v>2.1522899999999998</v>
      </c>
      <c r="U21">
        <f t="shared" si="3"/>
        <v>2.6057899999999998</v>
      </c>
      <c r="V21">
        <f t="shared" si="3"/>
        <v>3.0564399999999998</v>
      </c>
    </row>
    <row r="22" spans="1:22" x14ac:dyDescent="0.25">
      <c r="A22">
        <v>13</v>
      </c>
      <c r="B22">
        <v>1.1392100000000001</v>
      </c>
      <c r="D22" cm="1">
        <f t="array" ref="D22">INDEX($B$9:$B$924,MATCH(D9,$A$9:$A$924,1)+1)</f>
        <v>1.7105999999999999</v>
      </c>
      <c r="E22" cm="1">
        <f t="array" ref="E22">INDEX($B$9:$B$924,MATCH(E9,$A$9:$A$924,1)+1)</f>
        <v>2.30931</v>
      </c>
      <c r="F22" cm="1">
        <f t="array" ref="F22">INDEX($B$9:$B$924,MATCH(F9,$A$9:$A$924,1)+1)</f>
        <v>2.8980899999999998</v>
      </c>
      <c r="G22" cm="1">
        <f t="array" ref="G22">INDEX($B$9:$B$924,MATCH(G9,$A$9:$A$924,1)+1)</f>
        <v>3.4639199999999999</v>
      </c>
      <c r="H22" cm="1">
        <f t="array" ref="H22">INDEX($B$9:$B$924,MATCH(H9,$A$9:$A$924,1)+1)</f>
        <v>4.0213299999999998</v>
      </c>
      <c r="I22" cm="1">
        <f t="array" ref="I22">INDEX($B$9:$B$924,MATCH(I9,$A$9:$A$924,1)+1)</f>
        <v>5.5975200000000003</v>
      </c>
      <c r="J22" cm="1">
        <f t="array" ref="J22">INDEX($B$9:$B$924,MATCH(J9,$A$9:$A$924,1)+1)</f>
        <v>6.5990599999999997</v>
      </c>
      <c r="K22" cm="1">
        <f t="array" ref="K22">INDEX($B$9:$B$924,MATCH(K9,$A$9:$A$924,1)+1)</f>
        <v>9.0217600000000004</v>
      </c>
      <c r="L22" cm="1">
        <f t="array" ref="L22">INDEX($B$9:$B$924,MATCH(L9,$A$9:$A$924,1)+1)</f>
        <v>10.964700000000001</v>
      </c>
      <c r="N22" cm="1">
        <f t="array" ref="N22">INDEX($B$9:$B$924,MATCH(N9,$A$9:$A$924,1)+1)</f>
        <v>1.31155</v>
      </c>
      <c r="O22" cm="1">
        <f t="array" ref="O22">INDEX($B$9:$B$924,MATCH(O9,$A$9:$A$924,1)+1)</f>
        <v>1.4083300000000001</v>
      </c>
      <c r="P22" cm="1">
        <f t="array" ref="P22">INDEX($B$9:$B$924,MATCH(P9,$A$9:$A$924,1)+1)</f>
        <v>1.50465</v>
      </c>
      <c r="Q22" cm="1">
        <f t="array" ref="Q22">INDEX($B$9:$B$924,MATCH(Q9,$A$9:$A$924,1)+1)</f>
        <v>1.60053</v>
      </c>
      <c r="R22" cm="1">
        <f t="array" ref="R22">INDEX($B$9:$B$924,MATCH(R9,$A$9:$A$924,1)+1)</f>
        <v>1.6959599999999999</v>
      </c>
      <c r="S22" cm="1">
        <f t="array" ref="S22">INDEX($B$9:$B$924,MATCH(S9,$A$9:$A$924,1)+1)</f>
        <v>1.97241</v>
      </c>
      <c r="T22" cm="1">
        <f t="array" ref="T22">INDEX($B$9:$B$924,MATCH(T9,$A$9:$A$924,1)+1)</f>
        <v>2.1594600000000002</v>
      </c>
      <c r="U22" cm="1">
        <f t="array" ref="U22">INDEX($B$9:$B$924,MATCH(U9,$A$9:$A$924,1)+1)</f>
        <v>2.6128</v>
      </c>
      <c r="V22" cm="1">
        <f t="array" ref="V22">INDEX($B$9:$B$924,MATCH(V9,$A$9:$A$924,1)+1)</f>
        <v>3.0632999999999999</v>
      </c>
    </row>
    <row r="23" spans="1:22" x14ac:dyDescent="0.25">
      <c r="A23">
        <v>14</v>
      </c>
      <c r="B23">
        <v>1.14673</v>
      </c>
    </row>
    <row r="24" spans="1:22" x14ac:dyDescent="0.25">
      <c r="A24">
        <v>15</v>
      </c>
      <c r="B24">
        <v>1.15425</v>
      </c>
      <c r="D24" t="s">
        <v>38</v>
      </c>
      <c r="N24" t="s">
        <v>38</v>
      </c>
    </row>
    <row r="25" spans="1:22" x14ac:dyDescent="0.25">
      <c r="A25">
        <v>16</v>
      </c>
      <c r="B25">
        <v>1.16177</v>
      </c>
      <c r="D25">
        <f>INDEX($A$9:$A$924,MATCH(D10,$A$9:$A$924,1))</f>
        <v>89</v>
      </c>
      <c r="E25">
        <f t="shared" ref="E25:L25" si="4">INDEX($A$9:$A$924,MATCH(E10,$A$9:$A$924,1))</f>
        <v>172</v>
      </c>
      <c r="F25">
        <f t="shared" si="4"/>
        <v>256</v>
      </c>
      <c r="G25">
        <f t="shared" si="4"/>
        <v>339</v>
      </c>
      <c r="H25">
        <f t="shared" si="4"/>
        <v>423</v>
      </c>
      <c r="I25">
        <f t="shared" si="4"/>
        <v>673</v>
      </c>
      <c r="J25">
        <f t="shared" si="4"/>
        <v>835.71400000000006</v>
      </c>
      <c r="K25">
        <f t="shared" si="4"/>
        <v>1250</v>
      </c>
      <c r="L25">
        <f t="shared" si="4"/>
        <v>1642.86</v>
      </c>
      <c r="N25">
        <f t="shared" ref="N25:V25" si="5">INDEX($A$9:$A$924,MATCH(N10,$A$9:$A$924,1))</f>
        <v>124</v>
      </c>
      <c r="O25">
        <f t="shared" si="5"/>
        <v>137</v>
      </c>
      <c r="P25">
        <f t="shared" si="5"/>
        <v>150</v>
      </c>
      <c r="Q25">
        <f t="shared" si="5"/>
        <v>162</v>
      </c>
      <c r="R25">
        <f t="shared" si="5"/>
        <v>175</v>
      </c>
      <c r="S25">
        <f t="shared" si="5"/>
        <v>214</v>
      </c>
      <c r="T25">
        <f t="shared" si="5"/>
        <v>240</v>
      </c>
      <c r="U25">
        <f t="shared" si="5"/>
        <v>304</v>
      </c>
      <c r="V25">
        <f t="shared" si="5"/>
        <v>368</v>
      </c>
    </row>
    <row r="26" spans="1:22" x14ac:dyDescent="0.25">
      <c r="A26">
        <v>17</v>
      </c>
      <c r="B26">
        <v>1.1692899999999999</v>
      </c>
      <c r="D26" cm="1">
        <f t="array" ref="D26">INDEX($A$9:$A$924,MATCH(D10,$A$9:$A$924,1)+1)</f>
        <v>90</v>
      </c>
      <c r="E26" cm="1">
        <f t="array" ref="E26">INDEX($A$9:$A$924,MATCH(E10,$A$9:$A$924,1)+1)</f>
        <v>173</v>
      </c>
      <c r="F26" cm="1">
        <f t="array" ref="F26">INDEX($A$9:$A$924,MATCH(F10,$A$9:$A$924,1)+1)</f>
        <v>257</v>
      </c>
      <c r="G26" cm="1">
        <f t="array" ref="G26">INDEX($A$9:$A$924,MATCH(G10,$A$9:$A$924,1)+1)</f>
        <v>340</v>
      </c>
      <c r="H26" cm="1">
        <f t="array" ref="H26">INDEX($A$9:$A$924,MATCH(H10,$A$9:$A$924,1)+1)</f>
        <v>424</v>
      </c>
      <c r="I26" cm="1">
        <f t="array" ref="I26">INDEX($A$9:$A$924,MATCH(I10,$A$9:$A$924,1)+1)</f>
        <v>674</v>
      </c>
      <c r="J26" cm="1">
        <f t="array" ref="J26">INDEX($A$9:$A$924,MATCH(J10,$A$9:$A$924,1)+1)</f>
        <v>842.85699999999997</v>
      </c>
      <c r="K26" cm="1">
        <f t="array" ref="K26">INDEX($A$9:$A$924,MATCH(K10,$A$9:$A$924,1)+1)</f>
        <v>1285.71</v>
      </c>
      <c r="L26" cm="1">
        <f t="array" ref="L26">INDEX($A$9:$A$924,MATCH(L10,$A$9:$A$924,1)+1)</f>
        <v>1678.57</v>
      </c>
      <c r="N26" cm="1">
        <f t="array" ref="N26">INDEX($A$9:$A$924,MATCH(N10,$A$9:$A$924,1)+1)</f>
        <v>125</v>
      </c>
      <c r="O26" cm="1">
        <f t="array" ref="O26">INDEX($A$9:$A$924,MATCH(O10,$A$9:$A$924,1)+1)</f>
        <v>138</v>
      </c>
      <c r="P26" cm="1">
        <f t="array" ref="P26">INDEX($A$9:$A$924,MATCH(P10,$A$9:$A$924,1)+1)</f>
        <v>151</v>
      </c>
      <c r="Q26" cm="1">
        <f t="array" ref="Q26">INDEX($A$9:$A$924,MATCH(Q10,$A$9:$A$924,1)+1)</f>
        <v>163</v>
      </c>
      <c r="R26" cm="1">
        <f t="array" ref="R26">INDEX($A$9:$A$924,MATCH(R10,$A$9:$A$924,1)+1)</f>
        <v>176</v>
      </c>
      <c r="S26" cm="1">
        <f t="array" ref="S26">INDEX($A$9:$A$924,MATCH(S10,$A$9:$A$924,1)+1)</f>
        <v>215</v>
      </c>
      <c r="T26" cm="1">
        <f t="array" ref="T26">INDEX($A$9:$A$924,MATCH(T10,$A$9:$A$924,1)+1)</f>
        <v>241</v>
      </c>
      <c r="U26" cm="1">
        <f t="array" ref="U26">INDEX($A$9:$A$924,MATCH(U10,$A$9:$A$924,1)+1)</f>
        <v>305</v>
      </c>
      <c r="V26" cm="1">
        <f t="array" ref="V26">INDEX($A$9:$A$924,MATCH(V10,$A$9:$A$924,1)+1)</f>
        <v>369</v>
      </c>
    </row>
    <row r="27" spans="1:22" x14ac:dyDescent="0.25">
      <c r="A27">
        <v>18</v>
      </c>
      <c r="B27">
        <v>1.1768000000000001</v>
      </c>
      <c r="D27">
        <f>INDEX($B$9:$B$924,MATCH(D10,$A$9:$A$924,1))</f>
        <v>1.7032799999999999</v>
      </c>
      <c r="E27">
        <f t="shared" ref="E27:L27" si="6">INDEX($B$9:$B$924,MATCH(E10,$A$9:$A$924,1))</f>
        <v>2.3022</v>
      </c>
      <c r="F27">
        <f t="shared" si="6"/>
        <v>2.8911799999999999</v>
      </c>
      <c r="G27">
        <f t="shared" si="6"/>
        <v>3.4571999999999998</v>
      </c>
      <c r="H27">
        <f t="shared" si="6"/>
        <v>4.01478</v>
      </c>
      <c r="I27">
        <f t="shared" si="6"/>
        <v>5.59145</v>
      </c>
      <c r="J27">
        <f t="shared" si="6"/>
        <v>6.5576400000000001</v>
      </c>
      <c r="K27">
        <f t="shared" si="6"/>
        <v>8.8361999999999998</v>
      </c>
      <c r="L27">
        <f t="shared" si="6"/>
        <v>10.795</v>
      </c>
      <c r="N27">
        <f t="shared" ref="N27:V27" si="7">INDEX($B$9:$B$924,MATCH(N10,$A$9:$A$924,1))</f>
        <v>1.9579500000000001</v>
      </c>
      <c r="O27">
        <f t="shared" si="7"/>
        <v>2.0517500000000002</v>
      </c>
      <c r="P27">
        <f t="shared" si="7"/>
        <v>2.14513</v>
      </c>
      <c r="Q27">
        <f t="shared" si="7"/>
        <v>2.23095</v>
      </c>
      <c r="R27">
        <f t="shared" si="7"/>
        <v>2.3235199999999998</v>
      </c>
      <c r="S27">
        <f t="shared" si="7"/>
        <v>2.5987800000000001</v>
      </c>
      <c r="T27">
        <f t="shared" si="7"/>
        <v>2.7802799999999999</v>
      </c>
      <c r="U27">
        <f t="shared" si="7"/>
        <v>3.2203900000000001</v>
      </c>
      <c r="V27">
        <f t="shared" si="7"/>
        <v>3.6513900000000001</v>
      </c>
    </row>
    <row r="28" spans="1:22" x14ac:dyDescent="0.25">
      <c r="A28">
        <v>19</v>
      </c>
      <c r="B28">
        <v>1.18431</v>
      </c>
      <c r="D28" cm="1">
        <f t="array" ref="D28">INDEX($B$9:$B$924,MATCH(D10,$A$9:$A$924,1)+1)</f>
        <v>1.7105999999999999</v>
      </c>
      <c r="E28" cm="1">
        <f t="array" ref="E28">INDEX($B$9:$B$924,MATCH(E10,$A$9:$A$924,1)+1)</f>
        <v>2.30931</v>
      </c>
      <c r="F28" cm="1">
        <f t="array" ref="F28">INDEX($B$9:$B$924,MATCH(F10,$A$9:$A$924,1)+1)</f>
        <v>2.8980899999999998</v>
      </c>
      <c r="G28" cm="1">
        <f t="array" ref="G28">INDEX($B$9:$B$924,MATCH(G10,$A$9:$A$924,1)+1)</f>
        <v>3.4639199999999999</v>
      </c>
      <c r="H28" cm="1">
        <f t="array" ref="H28">INDEX($B$9:$B$924,MATCH(H10,$A$9:$A$924,1)+1)</f>
        <v>4.0213299999999998</v>
      </c>
      <c r="I28" cm="1">
        <f t="array" ref="I28">INDEX($B$9:$B$924,MATCH(I10,$A$9:$A$924,1)+1)</f>
        <v>5.5975200000000003</v>
      </c>
      <c r="J28" cm="1">
        <f t="array" ref="J28">INDEX($B$9:$B$924,MATCH(J10,$A$9:$A$924,1)+1)</f>
        <v>6.5990599999999997</v>
      </c>
      <c r="K28" cm="1">
        <f t="array" ref="K28">INDEX($B$9:$B$924,MATCH(K10,$A$9:$A$924,1)+1)</f>
        <v>9.0217600000000004</v>
      </c>
      <c r="L28" cm="1">
        <f t="array" ref="L28">INDEX($B$9:$B$924,MATCH(L10,$A$9:$A$924,1)+1)</f>
        <v>10.964700000000001</v>
      </c>
      <c r="N28" cm="1">
        <f t="array" ref="N28">INDEX($B$9:$B$924,MATCH(N10,$A$9:$A$924,1)+1)</f>
        <v>1.9651799999999999</v>
      </c>
      <c r="O28" cm="1">
        <f t="array" ref="O28">INDEX($B$9:$B$924,MATCH(O10,$A$9:$A$924,1)+1)</f>
        <v>2.0589499999999998</v>
      </c>
      <c r="P28" cm="1">
        <f t="array" ref="P28">INDEX($B$9:$B$924,MATCH(P10,$A$9:$A$924,1)+1)</f>
        <v>2.1522899999999998</v>
      </c>
      <c r="Q28" cm="1">
        <f t="array" ref="Q28">INDEX($B$9:$B$924,MATCH(Q10,$A$9:$A$924,1)+1)</f>
        <v>2.2380800000000001</v>
      </c>
      <c r="R28" cm="1">
        <f t="array" ref="R28">INDEX($B$9:$B$924,MATCH(R10,$A$9:$A$924,1)+1)</f>
        <v>2.3306200000000001</v>
      </c>
      <c r="S28" cm="1">
        <f t="array" ref="S28">INDEX($B$9:$B$924,MATCH(S10,$A$9:$A$924,1)+1)</f>
        <v>2.6057899999999998</v>
      </c>
      <c r="T28" cm="1">
        <f t="array" ref="T28">INDEX($B$9:$B$924,MATCH(T10,$A$9:$A$924,1)+1)</f>
        <v>2.7872300000000001</v>
      </c>
      <c r="U28" cm="1">
        <f t="array" ref="U28">INDEX($B$9:$B$924,MATCH(U10,$A$9:$A$924,1)+1)</f>
        <v>3.2271999999999998</v>
      </c>
      <c r="V28" cm="1">
        <f t="array" ref="V28">INDEX($B$9:$B$924,MATCH(V10,$A$9:$A$924,1)+1)</f>
        <v>3.6580499999999998</v>
      </c>
    </row>
    <row r="29" spans="1:22" x14ac:dyDescent="0.25">
      <c r="A29">
        <v>20</v>
      </c>
      <c r="B29">
        <v>1.19181</v>
      </c>
    </row>
    <row r="30" spans="1:22" x14ac:dyDescent="0.25">
      <c r="A30">
        <v>21</v>
      </c>
      <c r="B30">
        <v>1.1993199999999999</v>
      </c>
      <c r="D30" t="s">
        <v>38</v>
      </c>
      <c r="N30" t="s">
        <v>38</v>
      </c>
    </row>
    <row r="31" spans="1:22" x14ac:dyDescent="0.25">
      <c r="A31">
        <v>22</v>
      </c>
      <c r="B31">
        <v>1.20682</v>
      </c>
      <c r="D31">
        <f>INDEX($A$9:$A$924,MATCH(D11,$A$9:$A$924,1))</f>
        <v>89</v>
      </c>
      <c r="E31">
        <f t="shared" ref="E31:L31" si="8">INDEX($A$9:$A$924,MATCH(E11,$A$9:$A$924,1))</f>
        <v>172</v>
      </c>
      <c r="F31">
        <f t="shared" si="8"/>
        <v>256</v>
      </c>
      <c r="G31">
        <f t="shared" si="8"/>
        <v>339</v>
      </c>
      <c r="H31">
        <f t="shared" si="8"/>
        <v>423</v>
      </c>
      <c r="I31">
        <f t="shared" si="8"/>
        <v>673</v>
      </c>
      <c r="J31">
        <f t="shared" si="8"/>
        <v>835.71400000000006</v>
      </c>
      <c r="K31">
        <f t="shared" si="8"/>
        <v>1250</v>
      </c>
      <c r="L31">
        <f t="shared" si="8"/>
        <v>1642.86</v>
      </c>
      <c r="N31">
        <f t="shared" ref="N31:V31" si="9">INDEX($A$9:$A$924,MATCH(N11,$A$9:$A$924,1))</f>
        <v>300</v>
      </c>
      <c r="O31">
        <f t="shared" si="9"/>
        <v>313</v>
      </c>
      <c r="P31">
        <f t="shared" si="9"/>
        <v>326</v>
      </c>
      <c r="Q31">
        <f t="shared" si="9"/>
        <v>339</v>
      </c>
      <c r="R31">
        <f t="shared" si="9"/>
        <v>352</v>
      </c>
      <c r="S31">
        <f t="shared" si="9"/>
        <v>390</v>
      </c>
      <c r="T31">
        <f t="shared" si="9"/>
        <v>416</v>
      </c>
      <c r="U31">
        <f t="shared" si="9"/>
        <v>480</v>
      </c>
      <c r="V31">
        <f t="shared" si="9"/>
        <v>545</v>
      </c>
    </row>
    <row r="32" spans="1:22" x14ac:dyDescent="0.25">
      <c r="A32">
        <v>23</v>
      </c>
      <c r="B32">
        <v>1.2143200000000001</v>
      </c>
      <c r="D32" cm="1">
        <f t="array" ref="D32">INDEX($A$9:$A$924,MATCH(D11,$A$9:$A$924,1)+1)</f>
        <v>90</v>
      </c>
      <c r="E32" cm="1">
        <f t="array" ref="E32">INDEX($A$9:$A$924,MATCH(E11,$A$9:$A$924,1)+1)</f>
        <v>173</v>
      </c>
      <c r="F32" cm="1">
        <f t="array" ref="F32">INDEX($A$9:$A$924,MATCH(F11,$A$9:$A$924,1)+1)</f>
        <v>257</v>
      </c>
      <c r="G32" cm="1">
        <f t="array" ref="G32">INDEX($A$9:$A$924,MATCH(G11,$A$9:$A$924,1)+1)</f>
        <v>340</v>
      </c>
      <c r="H32" cm="1">
        <f t="array" ref="H32">INDEX($A$9:$A$924,MATCH(H11,$A$9:$A$924,1)+1)</f>
        <v>424</v>
      </c>
      <c r="I32" cm="1">
        <f t="array" ref="I32">INDEX($A$9:$A$924,MATCH(I11,$A$9:$A$924,1)+1)</f>
        <v>674</v>
      </c>
      <c r="J32" cm="1">
        <f t="array" ref="J32">INDEX($A$9:$A$924,MATCH(J11,$A$9:$A$924,1)+1)</f>
        <v>842.85699999999997</v>
      </c>
      <c r="K32" cm="1">
        <f t="array" ref="K32">INDEX($A$9:$A$924,MATCH(K11,$A$9:$A$924,1)+1)</f>
        <v>1285.71</v>
      </c>
      <c r="L32" cm="1">
        <f t="array" ref="L32">INDEX($A$9:$A$924,MATCH(L11,$A$9:$A$924,1)+1)</f>
        <v>1678.57</v>
      </c>
      <c r="N32" cm="1">
        <f t="array" ref="N32">INDEX($A$9:$A$924,MATCH(N11,$A$9:$A$924,1)+1)</f>
        <v>301</v>
      </c>
      <c r="O32" cm="1">
        <f t="array" ref="O32">INDEX($A$9:$A$924,MATCH(O11,$A$9:$A$924,1)+1)</f>
        <v>314</v>
      </c>
      <c r="P32" cm="1">
        <f t="array" ref="P32">INDEX($A$9:$A$924,MATCH(P11,$A$9:$A$924,1)+1)</f>
        <v>327</v>
      </c>
      <c r="Q32" cm="1">
        <f t="array" ref="Q32">INDEX($A$9:$A$924,MATCH(Q11,$A$9:$A$924,1)+1)</f>
        <v>340</v>
      </c>
      <c r="R32" cm="1">
        <f t="array" ref="R32">INDEX($A$9:$A$924,MATCH(R11,$A$9:$A$924,1)+1)</f>
        <v>353</v>
      </c>
      <c r="S32" cm="1">
        <f t="array" ref="S32">INDEX($A$9:$A$924,MATCH(S11,$A$9:$A$924,1)+1)</f>
        <v>391</v>
      </c>
      <c r="T32" cm="1">
        <f t="array" ref="T32">INDEX($A$9:$A$924,MATCH(T11,$A$9:$A$924,1)+1)</f>
        <v>417</v>
      </c>
      <c r="U32" cm="1">
        <f t="array" ref="U32">INDEX($A$9:$A$924,MATCH(U11,$A$9:$A$924,1)+1)</f>
        <v>481</v>
      </c>
      <c r="V32" cm="1">
        <f t="array" ref="V32">INDEX($A$9:$A$924,MATCH(V11,$A$9:$A$924,1)+1)</f>
        <v>546</v>
      </c>
    </row>
    <row r="33" spans="1:22" x14ac:dyDescent="0.25">
      <c r="A33">
        <v>24</v>
      </c>
      <c r="B33">
        <v>1.2218100000000001</v>
      </c>
      <c r="D33">
        <f>INDEX($B$9:$B$924,MATCH(D11,$A$9:$A$924,1))</f>
        <v>1.7032799999999999</v>
      </c>
      <c r="E33">
        <f t="shared" ref="E33:L33" si="10">INDEX($B$9:$B$924,MATCH(E11,$A$9:$A$924,1))</f>
        <v>2.3022</v>
      </c>
      <c r="F33">
        <f t="shared" si="10"/>
        <v>2.8911799999999999</v>
      </c>
      <c r="G33">
        <f t="shared" si="10"/>
        <v>3.4571999999999998</v>
      </c>
      <c r="H33">
        <f t="shared" si="10"/>
        <v>4.01478</v>
      </c>
      <c r="I33">
        <f t="shared" si="10"/>
        <v>5.59145</v>
      </c>
      <c r="J33">
        <f t="shared" si="10"/>
        <v>6.5576400000000001</v>
      </c>
      <c r="K33">
        <f t="shared" si="10"/>
        <v>8.8361999999999998</v>
      </c>
      <c r="L33">
        <f t="shared" si="10"/>
        <v>10.795</v>
      </c>
      <c r="N33">
        <f t="shared" ref="N33:V33" si="11">INDEX($B$9:$B$924,MATCH(N11,$A$9:$A$924,1))</f>
        <v>3.1931600000000002</v>
      </c>
      <c r="O33">
        <f t="shared" si="11"/>
        <v>3.2815400000000001</v>
      </c>
      <c r="P33">
        <f t="shared" si="11"/>
        <v>3.3695599999999999</v>
      </c>
      <c r="Q33">
        <f t="shared" si="11"/>
        <v>3.4571999999999998</v>
      </c>
      <c r="R33">
        <f t="shared" si="11"/>
        <v>3.54447</v>
      </c>
      <c r="S33">
        <f t="shared" si="11"/>
        <v>3.7974999999999999</v>
      </c>
      <c r="T33">
        <f t="shared" si="11"/>
        <v>3.96888</v>
      </c>
      <c r="U33">
        <f t="shared" si="11"/>
        <v>4.3848399999999996</v>
      </c>
      <c r="V33">
        <f t="shared" si="11"/>
        <v>4.7990000000000004</v>
      </c>
    </row>
    <row r="34" spans="1:22" x14ac:dyDescent="0.25">
      <c r="A34">
        <v>25</v>
      </c>
      <c r="B34">
        <v>1.2293099999999999</v>
      </c>
      <c r="D34" cm="1">
        <f t="array" ref="D34">INDEX($B$9:$B$924,MATCH(D11,$A$9:$A$924,1)+1)</f>
        <v>1.7105999999999999</v>
      </c>
      <c r="E34" cm="1">
        <f t="array" ref="E34">INDEX($B$9:$B$924,MATCH(E11,$A$9:$A$924,1)+1)</f>
        <v>2.30931</v>
      </c>
      <c r="F34" cm="1">
        <f t="array" ref="F34">INDEX($B$9:$B$924,MATCH(F11,$A$9:$A$924,1)+1)</f>
        <v>2.8980899999999998</v>
      </c>
      <c r="G34" cm="1">
        <f t="array" ref="G34">INDEX($B$9:$B$924,MATCH(G11,$A$9:$A$924,1)+1)</f>
        <v>3.4639199999999999</v>
      </c>
      <c r="H34" cm="1">
        <f t="array" ref="H34">INDEX($B$9:$B$924,MATCH(H11,$A$9:$A$924,1)+1)</f>
        <v>4.0213299999999998</v>
      </c>
      <c r="I34" cm="1">
        <f t="array" ref="I34">INDEX($B$9:$B$924,MATCH(I11,$A$9:$A$924,1)+1)</f>
        <v>5.5975200000000003</v>
      </c>
      <c r="J34" cm="1">
        <f t="array" ref="J34">INDEX($B$9:$B$924,MATCH(J11,$A$9:$A$924,1)+1)</f>
        <v>6.5990599999999997</v>
      </c>
      <c r="K34" cm="1">
        <f t="array" ref="K34">INDEX($B$9:$B$924,MATCH(K11,$A$9:$A$924,1)+1)</f>
        <v>9.0217600000000004</v>
      </c>
      <c r="L34" cm="1">
        <f t="array" ref="L34">INDEX($B$9:$B$924,MATCH(L11,$A$9:$A$924,1)+1)</f>
        <v>10.964700000000001</v>
      </c>
      <c r="N34" cm="1">
        <f t="array" ref="N34">INDEX($B$9:$B$924,MATCH(N11,$A$9:$A$924,1)+1)</f>
        <v>3.19997</v>
      </c>
      <c r="O34" cm="1">
        <f t="array" ref="O34">INDEX($B$9:$B$924,MATCH(O11,$A$9:$A$924,1)+1)</f>
        <v>3.2883300000000002</v>
      </c>
      <c r="P34" cm="1">
        <f t="array" ref="P34">INDEX($B$9:$B$924,MATCH(P11,$A$9:$A$924,1)+1)</f>
        <v>3.3763100000000001</v>
      </c>
      <c r="Q34" cm="1">
        <f t="array" ref="Q34">INDEX($B$9:$B$924,MATCH(Q11,$A$9:$A$924,1)+1)</f>
        <v>3.4639199999999999</v>
      </c>
      <c r="R34" cm="1">
        <f t="array" ref="R34">INDEX($B$9:$B$924,MATCH(R11,$A$9:$A$924,1)+1)</f>
        <v>3.5511699999999999</v>
      </c>
      <c r="S34" cm="1">
        <f t="array" ref="S34">INDEX($B$9:$B$924,MATCH(S11,$A$9:$A$924,1)+1)</f>
        <v>3.8041200000000002</v>
      </c>
      <c r="T34" cm="1">
        <f t="array" ref="T34">INDEX($B$9:$B$924,MATCH(T11,$A$9:$A$924,1)+1)</f>
        <v>3.9754499999999999</v>
      </c>
      <c r="U34" cm="1">
        <f t="array" ref="U34">INDEX($B$9:$B$924,MATCH(U11,$A$9:$A$924,1)+1)</f>
        <v>4.3912699999999996</v>
      </c>
      <c r="V34" cm="1">
        <f t="array" ref="V34">INDEX($B$9:$B$924,MATCH(V11,$A$9:$A$924,1)+1)</f>
        <v>4.8053100000000004</v>
      </c>
    </row>
    <row r="35" spans="1:22" x14ac:dyDescent="0.25">
      <c r="A35">
        <v>26</v>
      </c>
      <c r="B35">
        <v>1.2367999999999999</v>
      </c>
    </row>
    <row r="36" spans="1:22" x14ac:dyDescent="0.25">
      <c r="A36">
        <v>27</v>
      </c>
      <c r="B36">
        <v>1.2442800000000001</v>
      </c>
    </row>
    <row r="37" spans="1:22" x14ac:dyDescent="0.25">
      <c r="A37">
        <v>28</v>
      </c>
      <c r="B37">
        <v>1.25177</v>
      </c>
    </row>
    <row r="38" spans="1:22" x14ac:dyDescent="0.25">
      <c r="A38">
        <v>29</v>
      </c>
      <c r="B38">
        <v>1.25925</v>
      </c>
    </row>
    <row r="39" spans="1:22" x14ac:dyDescent="0.25">
      <c r="A39">
        <v>30</v>
      </c>
      <c r="B39">
        <v>1.2667299999999999</v>
      </c>
    </row>
    <row r="40" spans="1:22" x14ac:dyDescent="0.25">
      <c r="A40">
        <v>31</v>
      </c>
      <c r="B40">
        <v>1.2742100000000001</v>
      </c>
    </row>
    <row r="41" spans="1:22" x14ac:dyDescent="0.25">
      <c r="A41">
        <v>32</v>
      </c>
      <c r="B41">
        <v>1.2816799999999999</v>
      </c>
    </row>
    <row r="42" spans="1:22" x14ac:dyDescent="0.25">
      <c r="A42">
        <v>33</v>
      </c>
      <c r="B42">
        <v>1.28915</v>
      </c>
    </row>
    <row r="43" spans="1:22" x14ac:dyDescent="0.25">
      <c r="A43">
        <v>34</v>
      </c>
      <c r="B43">
        <v>1.2966200000000001</v>
      </c>
    </row>
    <row r="44" spans="1:22" x14ac:dyDescent="0.25">
      <c r="A44">
        <v>35</v>
      </c>
      <c r="B44">
        <v>1.30409</v>
      </c>
    </row>
    <row r="45" spans="1:22" x14ac:dyDescent="0.25">
      <c r="A45">
        <v>36</v>
      </c>
      <c r="B45">
        <v>1.31155</v>
      </c>
    </row>
    <row r="46" spans="1:22" x14ac:dyDescent="0.25">
      <c r="A46">
        <v>37</v>
      </c>
      <c r="B46">
        <v>1.31901</v>
      </c>
    </row>
    <row r="47" spans="1:22" x14ac:dyDescent="0.25">
      <c r="A47">
        <v>38</v>
      </c>
      <c r="B47">
        <v>1.32647</v>
      </c>
    </row>
    <row r="48" spans="1:22" x14ac:dyDescent="0.25">
      <c r="A48">
        <v>39</v>
      </c>
      <c r="B48">
        <v>1.33392</v>
      </c>
    </row>
    <row r="49" spans="1:2" x14ac:dyDescent="0.25">
      <c r="A49">
        <v>40</v>
      </c>
      <c r="B49">
        <v>1.34138</v>
      </c>
    </row>
    <row r="50" spans="1:2" x14ac:dyDescent="0.25">
      <c r="A50">
        <v>41</v>
      </c>
      <c r="B50">
        <v>1.34883</v>
      </c>
    </row>
    <row r="51" spans="1:2" x14ac:dyDescent="0.25">
      <c r="A51">
        <v>42</v>
      </c>
      <c r="B51">
        <v>1.3562700000000001</v>
      </c>
    </row>
    <row r="52" spans="1:2" x14ac:dyDescent="0.25">
      <c r="A52">
        <v>43</v>
      </c>
      <c r="B52">
        <v>1.36372</v>
      </c>
    </row>
    <row r="53" spans="1:2" x14ac:dyDescent="0.25">
      <c r="A53">
        <v>44</v>
      </c>
      <c r="B53">
        <v>1.3711599999999999</v>
      </c>
    </row>
    <row r="54" spans="1:2" x14ac:dyDescent="0.25">
      <c r="A54">
        <v>45</v>
      </c>
      <c r="B54">
        <v>1.3786</v>
      </c>
    </row>
    <row r="55" spans="1:2" x14ac:dyDescent="0.25">
      <c r="A55">
        <v>46</v>
      </c>
      <c r="B55">
        <v>1.3860300000000001</v>
      </c>
    </row>
    <row r="56" spans="1:2" x14ac:dyDescent="0.25">
      <c r="A56">
        <v>47</v>
      </c>
      <c r="B56">
        <v>1.39347</v>
      </c>
    </row>
    <row r="57" spans="1:2" x14ac:dyDescent="0.25">
      <c r="A57">
        <v>48</v>
      </c>
      <c r="B57">
        <v>1.4009</v>
      </c>
    </row>
    <row r="58" spans="1:2" x14ac:dyDescent="0.25">
      <c r="A58">
        <v>49</v>
      </c>
      <c r="B58">
        <v>1.4083300000000001</v>
      </c>
    </row>
    <row r="59" spans="1:2" x14ac:dyDescent="0.25">
      <c r="A59">
        <v>50</v>
      </c>
      <c r="B59">
        <v>1.4157500000000001</v>
      </c>
    </row>
    <row r="60" spans="1:2" x14ac:dyDescent="0.25">
      <c r="A60">
        <v>51</v>
      </c>
      <c r="B60">
        <v>1.4231799999999999</v>
      </c>
    </row>
    <row r="61" spans="1:2" x14ac:dyDescent="0.25">
      <c r="A61">
        <v>52</v>
      </c>
      <c r="B61">
        <v>1.43059</v>
      </c>
    </row>
    <row r="62" spans="1:2" x14ac:dyDescent="0.25">
      <c r="A62">
        <v>53</v>
      </c>
      <c r="B62">
        <v>1.43801</v>
      </c>
    </row>
    <row r="63" spans="1:2" x14ac:dyDescent="0.25">
      <c r="A63">
        <v>54</v>
      </c>
      <c r="B63">
        <v>1.44543</v>
      </c>
    </row>
    <row r="64" spans="1:2" x14ac:dyDescent="0.25">
      <c r="A64">
        <v>55</v>
      </c>
      <c r="B64">
        <v>1.4528399999999999</v>
      </c>
    </row>
    <row r="65" spans="1:2" x14ac:dyDescent="0.25">
      <c r="A65">
        <v>56</v>
      </c>
      <c r="B65">
        <v>1.46025</v>
      </c>
    </row>
    <row r="66" spans="1:2" x14ac:dyDescent="0.25">
      <c r="A66">
        <v>57</v>
      </c>
      <c r="B66">
        <v>1.46766</v>
      </c>
    </row>
    <row r="67" spans="1:2" x14ac:dyDescent="0.25">
      <c r="A67">
        <v>58</v>
      </c>
      <c r="B67">
        <v>1.47506</v>
      </c>
    </row>
    <row r="68" spans="1:2" x14ac:dyDescent="0.25">
      <c r="A68">
        <v>59</v>
      </c>
      <c r="B68">
        <v>1.4824600000000001</v>
      </c>
    </row>
    <row r="69" spans="1:2" x14ac:dyDescent="0.25">
      <c r="A69">
        <v>60</v>
      </c>
      <c r="B69">
        <v>1.48986</v>
      </c>
    </row>
    <row r="70" spans="1:2" x14ac:dyDescent="0.25">
      <c r="A70">
        <v>61</v>
      </c>
      <c r="B70">
        <v>1.49726</v>
      </c>
    </row>
    <row r="71" spans="1:2" x14ac:dyDescent="0.25">
      <c r="A71">
        <v>62</v>
      </c>
      <c r="B71">
        <v>1.50465</v>
      </c>
    </row>
    <row r="72" spans="1:2" x14ac:dyDescent="0.25">
      <c r="A72">
        <v>63</v>
      </c>
      <c r="B72">
        <v>1.5120400000000001</v>
      </c>
    </row>
    <row r="73" spans="1:2" x14ac:dyDescent="0.25">
      <c r="A73">
        <v>64</v>
      </c>
      <c r="B73">
        <v>1.5194300000000001</v>
      </c>
    </row>
    <row r="74" spans="1:2" x14ac:dyDescent="0.25">
      <c r="A74">
        <v>65</v>
      </c>
      <c r="B74">
        <v>1.52681</v>
      </c>
    </row>
    <row r="75" spans="1:2" x14ac:dyDescent="0.25">
      <c r="A75">
        <v>66</v>
      </c>
      <c r="B75">
        <v>1.5342</v>
      </c>
    </row>
    <row r="76" spans="1:2" x14ac:dyDescent="0.25">
      <c r="A76">
        <v>67</v>
      </c>
      <c r="B76">
        <v>1.54158</v>
      </c>
    </row>
    <row r="77" spans="1:2" x14ac:dyDescent="0.25">
      <c r="A77">
        <v>68</v>
      </c>
      <c r="B77">
        <v>1.5489599999999999</v>
      </c>
    </row>
    <row r="78" spans="1:2" x14ac:dyDescent="0.25">
      <c r="A78">
        <v>69</v>
      </c>
      <c r="B78">
        <v>1.55633</v>
      </c>
    </row>
    <row r="79" spans="1:2" x14ac:dyDescent="0.25">
      <c r="A79">
        <v>70</v>
      </c>
      <c r="B79">
        <v>1.5637000000000001</v>
      </c>
    </row>
    <row r="80" spans="1:2" x14ac:dyDescent="0.25">
      <c r="A80">
        <v>71</v>
      </c>
      <c r="B80">
        <v>1.57107</v>
      </c>
    </row>
    <row r="81" spans="1:2" x14ac:dyDescent="0.25">
      <c r="A81">
        <v>72</v>
      </c>
      <c r="B81">
        <v>1.5784400000000001</v>
      </c>
    </row>
    <row r="82" spans="1:2" x14ac:dyDescent="0.25">
      <c r="A82">
        <v>73</v>
      </c>
      <c r="B82">
        <v>1.5858000000000001</v>
      </c>
    </row>
    <row r="83" spans="1:2" x14ac:dyDescent="0.25">
      <c r="A83">
        <v>74</v>
      </c>
      <c r="B83">
        <v>1.59317</v>
      </c>
    </row>
    <row r="84" spans="1:2" x14ac:dyDescent="0.25">
      <c r="A84">
        <v>75</v>
      </c>
      <c r="B84">
        <v>1.60053</v>
      </c>
    </row>
    <row r="85" spans="1:2" x14ac:dyDescent="0.25">
      <c r="A85">
        <v>76</v>
      </c>
      <c r="B85">
        <v>1.60788</v>
      </c>
    </row>
    <row r="86" spans="1:2" x14ac:dyDescent="0.25">
      <c r="A86">
        <v>77</v>
      </c>
      <c r="B86">
        <v>1.61524</v>
      </c>
    </row>
    <row r="87" spans="1:2" x14ac:dyDescent="0.25">
      <c r="A87">
        <v>78</v>
      </c>
      <c r="B87">
        <v>1.62259</v>
      </c>
    </row>
    <row r="88" spans="1:2" x14ac:dyDescent="0.25">
      <c r="A88">
        <v>79</v>
      </c>
      <c r="B88">
        <v>1.6299399999999999</v>
      </c>
    </row>
    <row r="89" spans="1:2" x14ac:dyDescent="0.25">
      <c r="A89">
        <v>80</v>
      </c>
      <c r="B89">
        <v>1.6372800000000001</v>
      </c>
    </row>
    <row r="90" spans="1:2" x14ac:dyDescent="0.25">
      <c r="A90">
        <v>81</v>
      </c>
      <c r="B90">
        <v>1.64463</v>
      </c>
    </row>
    <row r="91" spans="1:2" x14ac:dyDescent="0.25">
      <c r="A91">
        <v>82</v>
      </c>
      <c r="B91">
        <v>1.6519699999999999</v>
      </c>
    </row>
    <row r="92" spans="1:2" x14ac:dyDescent="0.25">
      <c r="A92">
        <v>83</v>
      </c>
      <c r="B92">
        <v>1.6593100000000001</v>
      </c>
    </row>
    <row r="93" spans="1:2" x14ac:dyDescent="0.25">
      <c r="A93">
        <v>84</v>
      </c>
      <c r="B93">
        <v>1.6666399999999999</v>
      </c>
    </row>
    <row r="94" spans="1:2" x14ac:dyDescent="0.25">
      <c r="A94">
        <v>85</v>
      </c>
      <c r="B94">
        <v>1.67397</v>
      </c>
    </row>
    <row r="95" spans="1:2" x14ac:dyDescent="0.25">
      <c r="A95">
        <v>86</v>
      </c>
      <c r="B95">
        <v>1.6813</v>
      </c>
    </row>
    <row r="96" spans="1:2" x14ac:dyDescent="0.25">
      <c r="A96">
        <v>87</v>
      </c>
      <c r="B96">
        <v>1.6886300000000001</v>
      </c>
    </row>
    <row r="97" spans="1:2" x14ac:dyDescent="0.25">
      <c r="A97">
        <v>88</v>
      </c>
      <c r="B97">
        <v>1.6959599999999999</v>
      </c>
    </row>
    <row r="98" spans="1:2" x14ac:dyDescent="0.25">
      <c r="A98">
        <v>89</v>
      </c>
      <c r="B98">
        <v>1.7032799999999999</v>
      </c>
    </row>
    <row r="99" spans="1:2" x14ac:dyDescent="0.25">
      <c r="A99">
        <v>90</v>
      </c>
      <c r="B99">
        <v>1.7105999999999999</v>
      </c>
    </row>
    <row r="100" spans="1:2" x14ac:dyDescent="0.25">
      <c r="A100">
        <v>91</v>
      </c>
      <c r="B100">
        <v>1.7179199999999999</v>
      </c>
    </row>
    <row r="101" spans="1:2" x14ac:dyDescent="0.25">
      <c r="A101">
        <v>92</v>
      </c>
      <c r="B101">
        <v>1.72523</v>
      </c>
    </row>
    <row r="102" spans="1:2" x14ac:dyDescent="0.25">
      <c r="A102">
        <v>93</v>
      </c>
      <c r="B102">
        <v>1.73255</v>
      </c>
    </row>
    <row r="103" spans="1:2" x14ac:dyDescent="0.25">
      <c r="A103">
        <v>94</v>
      </c>
      <c r="B103">
        <v>1.73986</v>
      </c>
    </row>
    <row r="104" spans="1:2" x14ac:dyDescent="0.25">
      <c r="A104">
        <v>95</v>
      </c>
      <c r="B104">
        <v>1.74716</v>
      </c>
    </row>
    <row r="105" spans="1:2" x14ac:dyDescent="0.25">
      <c r="A105">
        <v>96</v>
      </c>
      <c r="B105">
        <v>1.75447</v>
      </c>
    </row>
    <row r="106" spans="1:2" x14ac:dyDescent="0.25">
      <c r="A106">
        <v>97</v>
      </c>
      <c r="B106">
        <v>1.7617700000000001</v>
      </c>
    </row>
    <row r="107" spans="1:2" x14ac:dyDescent="0.25">
      <c r="A107">
        <v>98</v>
      </c>
      <c r="B107">
        <v>1.7690699999999999</v>
      </c>
    </row>
    <row r="108" spans="1:2" x14ac:dyDescent="0.25">
      <c r="A108">
        <v>99</v>
      </c>
      <c r="B108">
        <v>1.77637</v>
      </c>
    </row>
    <row r="109" spans="1:2" x14ac:dyDescent="0.25">
      <c r="A109">
        <v>100</v>
      </c>
      <c r="B109">
        <v>1.78366</v>
      </c>
    </row>
    <row r="110" spans="1:2" x14ac:dyDescent="0.25">
      <c r="A110">
        <v>101</v>
      </c>
      <c r="B110">
        <v>1.79095</v>
      </c>
    </row>
    <row r="111" spans="1:2" x14ac:dyDescent="0.25">
      <c r="A111">
        <v>102</v>
      </c>
      <c r="B111">
        <v>1.7982400000000001</v>
      </c>
    </row>
    <row r="112" spans="1:2" x14ac:dyDescent="0.25">
      <c r="A112">
        <v>103</v>
      </c>
      <c r="B112">
        <v>1.8055300000000001</v>
      </c>
    </row>
    <row r="113" spans="1:2" x14ac:dyDescent="0.25">
      <c r="A113">
        <v>104</v>
      </c>
      <c r="B113">
        <v>1.81281</v>
      </c>
    </row>
    <row r="114" spans="1:2" x14ac:dyDescent="0.25">
      <c r="A114">
        <v>105</v>
      </c>
      <c r="B114">
        <v>1.82009</v>
      </c>
    </row>
    <row r="115" spans="1:2" x14ac:dyDescent="0.25">
      <c r="A115">
        <v>106</v>
      </c>
      <c r="B115">
        <v>1.8273699999999999</v>
      </c>
    </row>
    <row r="116" spans="1:2" x14ac:dyDescent="0.25">
      <c r="A116">
        <v>107</v>
      </c>
      <c r="B116">
        <v>1.8346499999999999</v>
      </c>
    </row>
    <row r="117" spans="1:2" x14ac:dyDescent="0.25">
      <c r="A117">
        <v>108</v>
      </c>
      <c r="B117">
        <v>1.84192</v>
      </c>
    </row>
    <row r="118" spans="1:2" x14ac:dyDescent="0.25">
      <c r="A118">
        <v>109</v>
      </c>
      <c r="B118">
        <v>1.8491899999999999</v>
      </c>
    </row>
    <row r="119" spans="1:2" x14ac:dyDescent="0.25">
      <c r="A119">
        <v>110</v>
      </c>
      <c r="B119">
        <v>1.85646</v>
      </c>
    </row>
    <row r="120" spans="1:2" x14ac:dyDescent="0.25">
      <c r="A120">
        <v>111</v>
      </c>
      <c r="B120">
        <v>1.8637300000000001</v>
      </c>
    </row>
    <row r="121" spans="1:2" x14ac:dyDescent="0.25">
      <c r="A121">
        <v>112</v>
      </c>
      <c r="B121">
        <v>1.8709899999999999</v>
      </c>
    </row>
    <row r="122" spans="1:2" x14ac:dyDescent="0.25">
      <c r="A122">
        <v>113</v>
      </c>
      <c r="B122">
        <v>1.87825</v>
      </c>
    </row>
    <row r="123" spans="1:2" x14ac:dyDescent="0.25">
      <c r="A123">
        <v>114</v>
      </c>
      <c r="B123">
        <v>1.88551</v>
      </c>
    </row>
    <row r="124" spans="1:2" x14ac:dyDescent="0.25">
      <c r="A124">
        <v>115</v>
      </c>
      <c r="B124">
        <v>1.8927700000000001</v>
      </c>
    </row>
    <row r="125" spans="1:2" x14ac:dyDescent="0.25">
      <c r="A125">
        <v>116</v>
      </c>
      <c r="B125">
        <v>1.90002</v>
      </c>
    </row>
    <row r="126" spans="1:2" x14ac:dyDescent="0.25">
      <c r="A126">
        <v>117</v>
      </c>
      <c r="B126">
        <v>1.90727</v>
      </c>
    </row>
    <row r="127" spans="1:2" x14ac:dyDescent="0.25">
      <c r="A127">
        <v>118</v>
      </c>
      <c r="B127">
        <v>1.91452</v>
      </c>
    </row>
    <row r="128" spans="1:2" x14ac:dyDescent="0.25">
      <c r="A128">
        <v>119</v>
      </c>
      <c r="B128">
        <v>1.9217599999999999</v>
      </c>
    </row>
    <row r="129" spans="1:2" x14ac:dyDescent="0.25">
      <c r="A129">
        <v>120</v>
      </c>
      <c r="B129">
        <v>1.9290099999999999</v>
      </c>
    </row>
    <row r="130" spans="1:2" x14ac:dyDescent="0.25">
      <c r="A130">
        <v>121</v>
      </c>
      <c r="B130">
        <v>1.93625</v>
      </c>
    </row>
    <row r="131" spans="1:2" x14ac:dyDescent="0.25">
      <c r="A131">
        <v>122</v>
      </c>
      <c r="B131">
        <v>1.9434899999999999</v>
      </c>
    </row>
    <row r="132" spans="1:2" x14ac:dyDescent="0.25">
      <c r="A132">
        <v>123</v>
      </c>
      <c r="B132">
        <v>1.95072</v>
      </c>
    </row>
    <row r="133" spans="1:2" x14ac:dyDescent="0.25">
      <c r="A133">
        <v>124</v>
      </c>
      <c r="B133">
        <v>1.9579500000000001</v>
      </c>
    </row>
    <row r="134" spans="1:2" x14ac:dyDescent="0.25">
      <c r="A134">
        <v>125</v>
      </c>
      <c r="B134">
        <v>1.9651799999999999</v>
      </c>
    </row>
    <row r="135" spans="1:2" x14ac:dyDescent="0.25">
      <c r="A135">
        <v>126</v>
      </c>
      <c r="B135">
        <v>1.97241</v>
      </c>
    </row>
    <row r="136" spans="1:2" x14ac:dyDescent="0.25">
      <c r="A136">
        <v>127</v>
      </c>
      <c r="B136">
        <v>1.9796400000000001</v>
      </c>
    </row>
    <row r="137" spans="1:2" x14ac:dyDescent="0.25">
      <c r="A137">
        <v>128</v>
      </c>
      <c r="B137">
        <v>1.9868600000000001</v>
      </c>
    </row>
    <row r="138" spans="1:2" x14ac:dyDescent="0.25">
      <c r="A138">
        <v>129</v>
      </c>
      <c r="B138">
        <v>1.9940800000000001</v>
      </c>
    </row>
    <row r="139" spans="1:2" x14ac:dyDescent="0.25">
      <c r="A139">
        <v>130</v>
      </c>
      <c r="B139">
        <v>2.0013000000000001</v>
      </c>
    </row>
    <row r="140" spans="1:2" x14ac:dyDescent="0.25">
      <c r="A140">
        <v>131</v>
      </c>
      <c r="B140">
        <v>2.0085099999999998</v>
      </c>
    </row>
    <row r="141" spans="1:2" x14ac:dyDescent="0.25">
      <c r="A141">
        <v>132</v>
      </c>
      <c r="B141">
        <v>2.01573</v>
      </c>
    </row>
    <row r="142" spans="1:2" x14ac:dyDescent="0.25">
      <c r="A142">
        <v>133</v>
      </c>
      <c r="B142">
        <v>2.0229400000000002</v>
      </c>
    </row>
    <row r="143" spans="1:2" x14ac:dyDescent="0.25">
      <c r="A143">
        <v>134</v>
      </c>
      <c r="B143">
        <v>2.0301399999999998</v>
      </c>
    </row>
    <row r="144" spans="1:2" x14ac:dyDescent="0.25">
      <c r="A144">
        <v>135</v>
      </c>
      <c r="B144">
        <v>2.03735</v>
      </c>
    </row>
    <row r="145" spans="1:2" x14ac:dyDescent="0.25">
      <c r="A145">
        <v>136</v>
      </c>
      <c r="B145">
        <v>2.0445500000000001</v>
      </c>
    </row>
    <row r="146" spans="1:2" x14ac:dyDescent="0.25">
      <c r="A146">
        <v>137</v>
      </c>
      <c r="B146">
        <v>2.0517500000000002</v>
      </c>
    </row>
    <row r="147" spans="1:2" x14ac:dyDescent="0.25">
      <c r="A147">
        <v>138</v>
      </c>
      <c r="B147">
        <v>2.0589499999999998</v>
      </c>
    </row>
    <row r="148" spans="1:2" x14ac:dyDescent="0.25">
      <c r="A148">
        <v>139</v>
      </c>
      <c r="B148">
        <v>2.0661499999999999</v>
      </c>
    </row>
    <row r="149" spans="1:2" x14ac:dyDescent="0.25">
      <c r="A149">
        <v>140</v>
      </c>
      <c r="B149">
        <v>2.07334</v>
      </c>
    </row>
    <row r="150" spans="1:2" x14ac:dyDescent="0.25">
      <c r="A150">
        <v>141</v>
      </c>
      <c r="B150">
        <v>2.08053</v>
      </c>
    </row>
    <row r="151" spans="1:2" x14ac:dyDescent="0.25">
      <c r="A151">
        <v>142</v>
      </c>
      <c r="B151">
        <v>2.08772</v>
      </c>
    </row>
    <row r="152" spans="1:2" x14ac:dyDescent="0.25">
      <c r="A152">
        <v>143</v>
      </c>
      <c r="B152">
        <v>2.0949</v>
      </c>
    </row>
    <row r="153" spans="1:2" x14ac:dyDescent="0.25">
      <c r="A153">
        <v>144</v>
      </c>
      <c r="B153">
        <v>2.1020799999999999</v>
      </c>
    </row>
    <row r="154" spans="1:2" x14ac:dyDescent="0.25">
      <c r="A154">
        <v>145</v>
      </c>
      <c r="B154">
        <v>2.1092599999999999</v>
      </c>
    </row>
    <row r="155" spans="1:2" x14ac:dyDescent="0.25">
      <c r="A155">
        <v>146</v>
      </c>
      <c r="B155">
        <v>2.1164399999999999</v>
      </c>
    </row>
    <row r="156" spans="1:2" x14ac:dyDescent="0.25">
      <c r="A156">
        <v>147</v>
      </c>
      <c r="B156">
        <v>2.1236199999999998</v>
      </c>
    </row>
    <row r="157" spans="1:2" x14ac:dyDescent="0.25">
      <c r="A157">
        <v>148</v>
      </c>
      <c r="B157">
        <v>2.1307900000000002</v>
      </c>
    </row>
    <row r="158" spans="1:2" x14ac:dyDescent="0.25">
      <c r="A158">
        <v>149</v>
      </c>
      <c r="B158">
        <v>2.1379600000000001</v>
      </c>
    </row>
    <row r="159" spans="1:2" x14ac:dyDescent="0.25">
      <c r="A159">
        <v>150</v>
      </c>
      <c r="B159">
        <v>2.14513</v>
      </c>
    </row>
    <row r="160" spans="1:2" x14ac:dyDescent="0.25">
      <c r="A160">
        <v>151</v>
      </c>
      <c r="B160">
        <v>2.1522899999999998</v>
      </c>
    </row>
    <row r="161" spans="1:2" x14ac:dyDescent="0.25">
      <c r="A161">
        <v>152</v>
      </c>
      <c r="B161">
        <v>2.1594600000000002</v>
      </c>
    </row>
    <row r="162" spans="1:2" x14ac:dyDescent="0.25">
      <c r="A162">
        <v>153</v>
      </c>
      <c r="B162">
        <v>2.16662</v>
      </c>
    </row>
    <row r="163" spans="1:2" x14ac:dyDescent="0.25">
      <c r="A163">
        <v>154</v>
      </c>
      <c r="B163">
        <v>2.1737700000000002</v>
      </c>
    </row>
    <row r="164" spans="1:2" x14ac:dyDescent="0.25">
      <c r="A164">
        <v>155</v>
      </c>
      <c r="B164">
        <v>2.18093</v>
      </c>
    </row>
    <row r="165" spans="1:2" x14ac:dyDescent="0.25">
      <c r="A165">
        <v>156</v>
      </c>
      <c r="B165">
        <v>2.1880799999999998</v>
      </c>
    </row>
    <row r="166" spans="1:2" x14ac:dyDescent="0.25">
      <c r="A166">
        <v>157</v>
      </c>
      <c r="B166">
        <v>2.19523</v>
      </c>
    </row>
    <row r="167" spans="1:2" x14ac:dyDescent="0.25">
      <c r="A167">
        <v>158</v>
      </c>
      <c r="B167">
        <v>2.2023799999999998</v>
      </c>
    </row>
    <row r="168" spans="1:2" x14ac:dyDescent="0.25">
      <c r="A168">
        <v>159</v>
      </c>
      <c r="B168">
        <v>2.20953</v>
      </c>
    </row>
    <row r="169" spans="1:2" x14ac:dyDescent="0.25">
      <c r="A169">
        <v>160</v>
      </c>
      <c r="B169">
        <v>2.2166700000000001</v>
      </c>
    </row>
    <row r="170" spans="1:2" x14ac:dyDescent="0.25">
      <c r="A170">
        <v>161</v>
      </c>
      <c r="B170">
        <v>2.2238099999999998</v>
      </c>
    </row>
    <row r="171" spans="1:2" x14ac:dyDescent="0.25">
      <c r="A171">
        <v>162</v>
      </c>
      <c r="B171">
        <v>2.23095</v>
      </c>
    </row>
    <row r="172" spans="1:2" x14ac:dyDescent="0.25">
      <c r="A172">
        <v>163</v>
      </c>
      <c r="B172">
        <v>2.2380800000000001</v>
      </c>
    </row>
    <row r="173" spans="1:2" x14ac:dyDescent="0.25">
      <c r="A173">
        <v>164</v>
      </c>
      <c r="B173">
        <v>2.2452200000000002</v>
      </c>
    </row>
    <row r="174" spans="1:2" x14ac:dyDescent="0.25">
      <c r="A174">
        <v>165</v>
      </c>
      <c r="B174">
        <v>2.2523499999999999</v>
      </c>
    </row>
    <row r="175" spans="1:2" x14ac:dyDescent="0.25">
      <c r="A175">
        <v>166</v>
      </c>
      <c r="B175">
        <v>2.2594799999999999</v>
      </c>
    </row>
    <row r="176" spans="1:2" x14ac:dyDescent="0.25">
      <c r="A176">
        <v>167</v>
      </c>
      <c r="B176">
        <v>2.2665999999999999</v>
      </c>
    </row>
    <row r="177" spans="1:2" x14ac:dyDescent="0.25">
      <c r="A177">
        <v>168</v>
      </c>
      <c r="B177">
        <v>2.27373</v>
      </c>
    </row>
    <row r="178" spans="1:2" x14ac:dyDescent="0.25">
      <c r="A178">
        <v>169</v>
      </c>
      <c r="B178">
        <v>2.28085</v>
      </c>
    </row>
    <row r="179" spans="1:2" x14ac:dyDescent="0.25">
      <c r="A179">
        <v>170</v>
      </c>
      <c r="B179">
        <v>2.28796</v>
      </c>
    </row>
    <row r="180" spans="1:2" x14ac:dyDescent="0.25">
      <c r="A180">
        <v>171</v>
      </c>
      <c r="B180">
        <v>2.29508</v>
      </c>
    </row>
    <row r="181" spans="1:2" x14ac:dyDescent="0.25">
      <c r="A181">
        <v>172</v>
      </c>
      <c r="B181">
        <v>2.3022</v>
      </c>
    </row>
    <row r="182" spans="1:2" x14ac:dyDescent="0.25">
      <c r="A182">
        <v>173</v>
      </c>
      <c r="B182">
        <v>2.30931</v>
      </c>
    </row>
    <row r="183" spans="1:2" x14ac:dyDescent="0.25">
      <c r="A183">
        <v>174</v>
      </c>
      <c r="B183">
        <v>2.3164099999999999</v>
      </c>
    </row>
    <row r="184" spans="1:2" x14ac:dyDescent="0.25">
      <c r="A184">
        <v>175</v>
      </c>
      <c r="B184">
        <v>2.3235199999999998</v>
      </c>
    </row>
    <row r="185" spans="1:2" x14ac:dyDescent="0.25">
      <c r="A185">
        <v>176</v>
      </c>
      <c r="B185">
        <v>2.3306200000000001</v>
      </c>
    </row>
    <row r="186" spans="1:2" x14ac:dyDescent="0.25">
      <c r="A186">
        <v>177</v>
      </c>
      <c r="B186">
        <v>2.3377300000000001</v>
      </c>
    </row>
    <row r="187" spans="1:2" x14ac:dyDescent="0.25">
      <c r="A187">
        <v>178</v>
      </c>
      <c r="B187">
        <v>2.3448199999999999</v>
      </c>
    </row>
    <row r="188" spans="1:2" x14ac:dyDescent="0.25">
      <c r="A188">
        <v>179</v>
      </c>
      <c r="B188">
        <v>2.3519199999999998</v>
      </c>
    </row>
    <row r="189" spans="1:2" x14ac:dyDescent="0.25">
      <c r="A189">
        <v>180</v>
      </c>
      <c r="B189">
        <v>2.3590100000000001</v>
      </c>
    </row>
    <row r="190" spans="1:2" x14ac:dyDescent="0.25">
      <c r="A190">
        <v>181</v>
      </c>
      <c r="B190">
        <v>2.3661099999999999</v>
      </c>
    </row>
    <row r="191" spans="1:2" x14ac:dyDescent="0.25">
      <c r="A191">
        <v>182</v>
      </c>
      <c r="B191">
        <v>2.3731900000000001</v>
      </c>
    </row>
    <row r="192" spans="1:2" x14ac:dyDescent="0.25">
      <c r="A192">
        <v>183</v>
      </c>
      <c r="B192">
        <v>2.38028</v>
      </c>
    </row>
    <row r="193" spans="1:2" x14ac:dyDescent="0.25">
      <c r="A193">
        <v>184</v>
      </c>
      <c r="B193">
        <v>2.3873700000000002</v>
      </c>
    </row>
    <row r="194" spans="1:2" x14ac:dyDescent="0.25">
      <c r="A194">
        <v>185</v>
      </c>
      <c r="B194">
        <v>2.39445</v>
      </c>
    </row>
    <row r="195" spans="1:2" x14ac:dyDescent="0.25">
      <c r="A195">
        <v>186</v>
      </c>
      <c r="B195">
        <v>2.4015300000000002</v>
      </c>
    </row>
    <row r="196" spans="1:2" x14ac:dyDescent="0.25">
      <c r="A196">
        <v>187</v>
      </c>
      <c r="B196">
        <v>2.4085999999999999</v>
      </c>
    </row>
    <row r="197" spans="1:2" x14ac:dyDescent="0.25">
      <c r="A197">
        <v>188</v>
      </c>
      <c r="B197">
        <v>2.41568</v>
      </c>
    </row>
    <row r="198" spans="1:2" x14ac:dyDescent="0.25">
      <c r="A198">
        <v>189</v>
      </c>
      <c r="B198">
        <v>2.4227500000000002</v>
      </c>
    </row>
    <row r="199" spans="1:2" x14ac:dyDescent="0.25">
      <c r="A199">
        <v>190</v>
      </c>
      <c r="B199">
        <v>2.4298199999999999</v>
      </c>
    </row>
    <row r="200" spans="1:2" x14ac:dyDescent="0.25">
      <c r="A200">
        <v>191</v>
      </c>
      <c r="B200">
        <v>2.43689</v>
      </c>
    </row>
    <row r="201" spans="1:2" x14ac:dyDescent="0.25">
      <c r="A201">
        <v>192</v>
      </c>
      <c r="B201">
        <v>2.4439600000000001</v>
      </c>
    </row>
    <row r="202" spans="1:2" x14ac:dyDescent="0.25">
      <c r="A202">
        <v>193</v>
      </c>
      <c r="B202">
        <v>2.4510200000000002</v>
      </c>
    </row>
    <row r="203" spans="1:2" x14ac:dyDescent="0.25">
      <c r="A203">
        <v>194</v>
      </c>
      <c r="B203">
        <v>2.4580799999999998</v>
      </c>
    </row>
    <row r="204" spans="1:2" x14ac:dyDescent="0.25">
      <c r="A204">
        <v>195</v>
      </c>
      <c r="B204">
        <v>2.4651399999999999</v>
      </c>
    </row>
    <row r="205" spans="1:2" x14ac:dyDescent="0.25">
      <c r="A205">
        <v>196</v>
      </c>
      <c r="B205">
        <v>2.4721899999999999</v>
      </c>
    </row>
    <row r="206" spans="1:2" x14ac:dyDescent="0.25">
      <c r="A206">
        <v>197</v>
      </c>
      <c r="B206">
        <v>2.4792399999999999</v>
      </c>
    </row>
    <row r="207" spans="1:2" x14ac:dyDescent="0.25">
      <c r="A207">
        <v>198</v>
      </c>
      <c r="B207">
        <v>2.4862899999999999</v>
      </c>
    </row>
    <row r="208" spans="1:2" x14ac:dyDescent="0.25">
      <c r="A208">
        <v>199</v>
      </c>
      <c r="B208">
        <v>2.4933399999999999</v>
      </c>
    </row>
    <row r="209" spans="1:2" x14ac:dyDescent="0.25">
      <c r="A209">
        <v>200</v>
      </c>
      <c r="B209">
        <v>2.5003899999999999</v>
      </c>
    </row>
    <row r="210" spans="1:2" x14ac:dyDescent="0.25">
      <c r="A210">
        <v>201</v>
      </c>
      <c r="B210">
        <v>2.5074299999999998</v>
      </c>
    </row>
    <row r="211" spans="1:2" x14ac:dyDescent="0.25">
      <c r="A211">
        <v>202</v>
      </c>
      <c r="B211">
        <v>2.5144700000000002</v>
      </c>
    </row>
    <row r="212" spans="1:2" x14ac:dyDescent="0.25">
      <c r="A212">
        <v>203</v>
      </c>
      <c r="B212">
        <v>2.5215100000000001</v>
      </c>
    </row>
    <row r="213" spans="1:2" x14ac:dyDescent="0.25">
      <c r="A213">
        <v>204</v>
      </c>
      <c r="B213">
        <v>2.5285500000000001</v>
      </c>
    </row>
    <row r="214" spans="1:2" x14ac:dyDescent="0.25">
      <c r="A214">
        <v>205</v>
      </c>
      <c r="B214">
        <v>2.5355799999999999</v>
      </c>
    </row>
    <row r="215" spans="1:2" x14ac:dyDescent="0.25">
      <c r="A215">
        <v>206</v>
      </c>
      <c r="B215">
        <v>2.5426099999999998</v>
      </c>
    </row>
    <row r="216" spans="1:2" x14ac:dyDescent="0.25">
      <c r="A216">
        <v>207</v>
      </c>
      <c r="B216">
        <v>2.5496400000000001</v>
      </c>
    </row>
    <row r="217" spans="1:2" x14ac:dyDescent="0.25">
      <c r="A217">
        <v>208</v>
      </c>
      <c r="B217">
        <v>2.55667</v>
      </c>
    </row>
    <row r="218" spans="1:2" x14ac:dyDescent="0.25">
      <c r="A218">
        <v>209</v>
      </c>
      <c r="B218">
        <v>2.5636999999999999</v>
      </c>
    </row>
    <row r="219" spans="1:2" x14ac:dyDescent="0.25">
      <c r="A219">
        <v>210</v>
      </c>
      <c r="B219">
        <v>2.5707200000000001</v>
      </c>
    </row>
    <row r="220" spans="1:2" x14ac:dyDescent="0.25">
      <c r="A220">
        <v>211</v>
      </c>
      <c r="B220">
        <v>2.5777299999999999</v>
      </c>
    </row>
    <row r="221" spans="1:2" x14ac:dyDescent="0.25">
      <c r="A221">
        <v>212</v>
      </c>
      <c r="B221">
        <v>2.5847500000000001</v>
      </c>
    </row>
    <row r="222" spans="1:2" x14ac:dyDescent="0.25">
      <c r="A222">
        <v>213</v>
      </c>
      <c r="B222">
        <v>2.5917699999999999</v>
      </c>
    </row>
    <row r="223" spans="1:2" x14ac:dyDescent="0.25">
      <c r="A223">
        <v>214</v>
      </c>
      <c r="B223">
        <v>2.5987800000000001</v>
      </c>
    </row>
    <row r="224" spans="1:2" x14ac:dyDescent="0.25">
      <c r="A224">
        <v>215</v>
      </c>
      <c r="B224">
        <v>2.6057899999999998</v>
      </c>
    </row>
    <row r="225" spans="1:2" x14ac:dyDescent="0.25">
      <c r="A225">
        <v>216</v>
      </c>
      <c r="B225">
        <v>2.6128</v>
      </c>
    </row>
    <row r="226" spans="1:2" x14ac:dyDescent="0.25">
      <c r="A226">
        <v>217</v>
      </c>
      <c r="B226">
        <v>2.6198000000000001</v>
      </c>
    </row>
    <row r="227" spans="1:2" x14ac:dyDescent="0.25">
      <c r="A227">
        <v>218</v>
      </c>
      <c r="B227">
        <v>2.6268099999999999</v>
      </c>
    </row>
    <row r="228" spans="1:2" x14ac:dyDescent="0.25">
      <c r="A228">
        <v>219</v>
      </c>
      <c r="B228">
        <v>2.63381</v>
      </c>
    </row>
    <row r="229" spans="1:2" x14ac:dyDescent="0.25">
      <c r="A229">
        <v>220</v>
      </c>
      <c r="B229">
        <v>2.6408</v>
      </c>
    </row>
    <row r="230" spans="1:2" x14ac:dyDescent="0.25">
      <c r="A230">
        <v>221</v>
      </c>
      <c r="B230">
        <v>2.6478000000000002</v>
      </c>
    </row>
    <row r="231" spans="1:2" x14ac:dyDescent="0.25">
      <c r="A231">
        <v>222</v>
      </c>
      <c r="B231">
        <v>2.6547900000000002</v>
      </c>
    </row>
    <row r="232" spans="1:2" x14ac:dyDescent="0.25">
      <c r="A232">
        <v>223</v>
      </c>
      <c r="B232">
        <v>2.6617899999999999</v>
      </c>
    </row>
    <row r="233" spans="1:2" x14ac:dyDescent="0.25">
      <c r="A233">
        <v>224</v>
      </c>
      <c r="B233">
        <v>2.6687699999999999</v>
      </c>
    </row>
    <row r="234" spans="1:2" x14ac:dyDescent="0.25">
      <c r="A234">
        <v>225</v>
      </c>
      <c r="B234">
        <v>2.6757599999999999</v>
      </c>
    </row>
    <row r="235" spans="1:2" x14ac:dyDescent="0.25">
      <c r="A235">
        <v>226</v>
      </c>
      <c r="B235">
        <v>2.6827399999999999</v>
      </c>
    </row>
    <row r="236" spans="1:2" x14ac:dyDescent="0.25">
      <c r="A236">
        <v>227</v>
      </c>
      <c r="B236">
        <v>2.68973</v>
      </c>
    </row>
    <row r="237" spans="1:2" x14ac:dyDescent="0.25">
      <c r="A237">
        <v>228</v>
      </c>
      <c r="B237">
        <v>2.6967099999999999</v>
      </c>
    </row>
    <row r="238" spans="1:2" x14ac:dyDescent="0.25">
      <c r="A238">
        <v>229</v>
      </c>
      <c r="B238">
        <v>2.7036799999999999</v>
      </c>
    </row>
    <row r="239" spans="1:2" x14ac:dyDescent="0.25">
      <c r="A239">
        <v>230</v>
      </c>
      <c r="B239">
        <v>2.7106599999999998</v>
      </c>
    </row>
    <row r="240" spans="1:2" x14ac:dyDescent="0.25">
      <c r="A240">
        <v>231</v>
      </c>
      <c r="B240">
        <v>2.7176300000000002</v>
      </c>
    </row>
    <row r="241" spans="1:2" x14ac:dyDescent="0.25">
      <c r="A241">
        <v>232</v>
      </c>
      <c r="B241">
        <v>2.7246000000000001</v>
      </c>
    </row>
    <row r="242" spans="1:2" x14ac:dyDescent="0.25">
      <c r="A242">
        <v>233</v>
      </c>
      <c r="B242">
        <v>2.7315700000000001</v>
      </c>
    </row>
    <row r="243" spans="1:2" x14ac:dyDescent="0.25">
      <c r="A243">
        <v>234</v>
      </c>
      <c r="B243">
        <v>2.7385299999999999</v>
      </c>
    </row>
    <row r="244" spans="1:2" x14ac:dyDescent="0.25">
      <c r="A244">
        <v>235</v>
      </c>
      <c r="B244">
        <v>2.7454999999999998</v>
      </c>
    </row>
    <row r="245" spans="1:2" x14ac:dyDescent="0.25">
      <c r="A245">
        <v>236</v>
      </c>
      <c r="B245">
        <v>2.7524600000000001</v>
      </c>
    </row>
    <row r="246" spans="1:2" x14ac:dyDescent="0.25">
      <c r="A246">
        <v>237</v>
      </c>
      <c r="B246">
        <v>2.7594099999999999</v>
      </c>
    </row>
    <row r="247" spans="1:2" x14ac:dyDescent="0.25">
      <c r="A247">
        <v>238</v>
      </c>
      <c r="B247">
        <v>2.7663700000000002</v>
      </c>
    </row>
    <row r="248" spans="1:2" x14ac:dyDescent="0.25">
      <c r="A248">
        <v>239</v>
      </c>
      <c r="B248">
        <v>2.7733300000000001</v>
      </c>
    </row>
    <row r="249" spans="1:2" x14ac:dyDescent="0.25">
      <c r="A249">
        <v>240</v>
      </c>
      <c r="B249">
        <v>2.7802799999999999</v>
      </c>
    </row>
    <row r="250" spans="1:2" x14ac:dyDescent="0.25">
      <c r="A250">
        <v>241</v>
      </c>
      <c r="B250">
        <v>2.7872300000000001</v>
      </c>
    </row>
    <row r="251" spans="1:2" x14ac:dyDescent="0.25">
      <c r="A251">
        <v>242</v>
      </c>
      <c r="B251">
        <v>2.7941699999999998</v>
      </c>
    </row>
    <row r="252" spans="1:2" x14ac:dyDescent="0.25">
      <c r="A252">
        <v>243</v>
      </c>
      <c r="B252">
        <v>2.8011200000000001</v>
      </c>
    </row>
    <row r="253" spans="1:2" x14ac:dyDescent="0.25">
      <c r="A253">
        <v>244</v>
      </c>
      <c r="B253">
        <v>2.8080599999999998</v>
      </c>
    </row>
    <row r="254" spans="1:2" x14ac:dyDescent="0.25">
      <c r="A254">
        <v>245</v>
      </c>
      <c r="B254">
        <v>2.8149999999999999</v>
      </c>
    </row>
    <row r="255" spans="1:2" x14ac:dyDescent="0.25">
      <c r="A255">
        <v>246</v>
      </c>
      <c r="B255">
        <v>2.82193</v>
      </c>
    </row>
    <row r="256" spans="1:2" x14ac:dyDescent="0.25">
      <c r="A256">
        <v>247</v>
      </c>
      <c r="B256">
        <v>2.8288700000000002</v>
      </c>
    </row>
    <row r="257" spans="1:2" x14ac:dyDescent="0.25">
      <c r="A257">
        <v>248</v>
      </c>
      <c r="B257">
        <v>2.8357999999999999</v>
      </c>
    </row>
    <row r="258" spans="1:2" x14ac:dyDescent="0.25">
      <c r="A258">
        <v>249</v>
      </c>
      <c r="B258">
        <v>2.84273</v>
      </c>
    </row>
    <row r="259" spans="1:2" x14ac:dyDescent="0.25">
      <c r="A259">
        <v>250</v>
      </c>
      <c r="B259">
        <v>2.8496600000000001</v>
      </c>
    </row>
    <row r="260" spans="1:2" x14ac:dyDescent="0.25">
      <c r="A260">
        <v>251</v>
      </c>
      <c r="B260">
        <v>2.8565900000000002</v>
      </c>
    </row>
    <row r="261" spans="1:2" x14ac:dyDescent="0.25">
      <c r="A261">
        <v>252</v>
      </c>
      <c r="B261">
        <v>2.8635100000000002</v>
      </c>
    </row>
    <row r="262" spans="1:2" x14ac:dyDescent="0.25">
      <c r="A262">
        <v>253</v>
      </c>
      <c r="B262">
        <v>2.8704299999999998</v>
      </c>
    </row>
    <row r="263" spans="1:2" x14ac:dyDescent="0.25">
      <c r="A263">
        <v>254</v>
      </c>
      <c r="B263">
        <v>2.8773499999999999</v>
      </c>
    </row>
    <row r="264" spans="1:2" x14ac:dyDescent="0.25">
      <c r="A264">
        <v>255</v>
      </c>
      <c r="B264">
        <v>2.8842699999999999</v>
      </c>
    </row>
    <row r="265" spans="1:2" x14ac:dyDescent="0.25">
      <c r="A265">
        <v>256</v>
      </c>
      <c r="B265">
        <v>2.8911799999999999</v>
      </c>
    </row>
    <row r="266" spans="1:2" x14ac:dyDescent="0.25">
      <c r="A266">
        <v>257</v>
      </c>
      <c r="B266">
        <v>2.8980899999999998</v>
      </c>
    </row>
    <row r="267" spans="1:2" x14ac:dyDescent="0.25">
      <c r="A267">
        <v>258</v>
      </c>
      <c r="B267">
        <v>2.9049999999999998</v>
      </c>
    </row>
    <row r="268" spans="1:2" x14ac:dyDescent="0.25">
      <c r="A268">
        <v>259</v>
      </c>
      <c r="B268">
        <v>2.9119100000000002</v>
      </c>
    </row>
    <row r="269" spans="1:2" x14ac:dyDescent="0.25">
      <c r="A269">
        <v>260</v>
      </c>
      <c r="B269">
        <v>2.9188200000000002</v>
      </c>
    </row>
    <row r="270" spans="1:2" x14ac:dyDescent="0.25">
      <c r="A270">
        <v>261</v>
      </c>
      <c r="B270">
        <v>2.9257200000000001</v>
      </c>
    </row>
    <row r="271" spans="1:2" x14ac:dyDescent="0.25">
      <c r="A271">
        <v>262</v>
      </c>
      <c r="B271">
        <v>2.93262</v>
      </c>
    </row>
    <row r="272" spans="1:2" x14ac:dyDescent="0.25">
      <c r="A272">
        <v>263</v>
      </c>
      <c r="B272">
        <v>2.9395199999999999</v>
      </c>
    </row>
    <row r="273" spans="1:2" x14ac:dyDescent="0.25">
      <c r="A273">
        <v>264</v>
      </c>
      <c r="B273">
        <v>2.9464100000000002</v>
      </c>
    </row>
    <row r="274" spans="1:2" x14ac:dyDescent="0.25">
      <c r="A274">
        <v>265</v>
      </c>
      <c r="B274">
        <v>2.9533100000000001</v>
      </c>
    </row>
    <row r="275" spans="1:2" x14ac:dyDescent="0.25">
      <c r="A275">
        <v>266</v>
      </c>
      <c r="B275">
        <v>2.9601999999999999</v>
      </c>
    </row>
    <row r="276" spans="1:2" x14ac:dyDescent="0.25">
      <c r="A276">
        <v>267</v>
      </c>
      <c r="B276">
        <v>2.9670899999999998</v>
      </c>
    </row>
    <row r="277" spans="1:2" x14ac:dyDescent="0.25">
      <c r="A277">
        <v>268</v>
      </c>
      <c r="B277">
        <v>2.9739800000000001</v>
      </c>
    </row>
    <row r="278" spans="1:2" x14ac:dyDescent="0.25">
      <c r="A278">
        <v>269</v>
      </c>
      <c r="B278">
        <v>2.9808599999999998</v>
      </c>
    </row>
    <row r="279" spans="1:2" x14ac:dyDescent="0.25">
      <c r="A279">
        <v>270</v>
      </c>
      <c r="B279">
        <v>2.9877400000000001</v>
      </c>
    </row>
    <row r="280" spans="1:2" x14ac:dyDescent="0.25">
      <c r="A280">
        <v>271</v>
      </c>
      <c r="B280">
        <v>2.9946199999999998</v>
      </c>
    </row>
    <row r="281" spans="1:2" x14ac:dyDescent="0.25">
      <c r="A281">
        <v>272</v>
      </c>
      <c r="B281">
        <v>3.0015000000000001</v>
      </c>
    </row>
    <row r="282" spans="1:2" x14ac:dyDescent="0.25">
      <c r="A282">
        <v>273</v>
      </c>
      <c r="B282">
        <v>3.0083700000000002</v>
      </c>
    </row>
    <row r="283" spans="1:2" x14ac:dyDescent="0.25">
      <c r="A283">
        <v>274</v>
      </c>
      <c r="B283">
        <v>3.01525</v>
      </c>
    </row>
    <row r="284" spans="1:2" x14ac:dyDescent="0.25">
      <c r="A284">
        <v>275</v>
      </c>
      <c r="B284">
        <v>3.0221200000000001</v>
      </c>
    </row>
    <row r="285" spans="1:2" x14ac:dyDescent="0.25">
      <c r="A285">
        <v>276</v>
      </c>
      <c r="B285">
        <v>3.0289899999999998</v>
      </c>
    </row>
    <row r="286" spans="1:2" x14ac:dyDescent="0.25">
      <c r="A286">
        <v>277</v>
      </c>
      <c r="B286">
        <v>3.0358499999999999</v>
      </c>
    </row>
    <row r="287" spans="1:2" x14ac:dyDescent="0.25">
      <c r="A287">
        <v>278</v>
      </c>
      <c r="B287">
        <v>3.0427200000000001</v>
      </c>
    </row>
    <row r="288" spans="1:2" x14ac:dyDescent="0.25">
      <c r="A288">
        <v>279</v>
      </c>
      <c r="B288">
        <v>3.0495800000000002</v>
      </c>
    </row>
    <row r="289" spans="1:2" x14ac:dyDescent="0.25">
      <c r="A289">
        <v>280</v>
      </c>
      <c r="B289">
        <v>3.0564399999999998</v>
      </c>
    </row>
    <row r="290" spans="1:2" x14ac:dyDescent="0.25">
      <c r="A290">
        <v>281</v>
      </c>
      <c r="B290">
        <v>3.0632999999999999</v>
      </c>
    </row>
    <row r="291" spans="1:2" x14ac:dyDescent="0.25">
      <c r="A291">
        <v>282</v>
      </c>
      <c r="B291">
        <v>3.0701499999999999</v>
      </c>
    </row>
    <row r="292" spans="1:2" x14ac:dyDescent="0.25">
      <c r="A292">
        <v>283</v>
      </c>
      <c r="B292">
        <v>3.077</v>
      </c>
    </row>
    <row r="293" spans="1:2" x14ac:dyDescent="0.25">
      <c r="A293">
        <v>284</v>
      </c>
      <c r="B293">
        <v>3.08385</v>
      </c>
    </row>
    <row r="294" spans="1:2" x14ac:dyDescent="0.25">
      <c r="A294">
        <v>285</v>
      </c>
      <c r="B294">
        <v>3.0907</v>
      </c>
    </row>
    <row r="295" spans="1:2" x14ac:dyDescent="0.25">
      <c r="A295">
        <v>286</v>
      </c>
      <c r="B295">
        <v>3.09755</v>
      </c>
    </row>
    <row r="296" spans="1:2" x14ac:dyDescent="0.25">
      <c r="A296">
        <v>287</v>
      </c>
      <c r="B296">
        <v>3.10439</v>
      </c>
    </row>
    <row r="297" spans="1:2" x14ac:dyDescent="0.25">
      <c r="A297">
        <v>288</v>
      </c>
      <c r="B297">
        <v>3.1112299999999999</v>
      </c>
    </row>
    <row r="298" spans="1:2" x14ac:dyDescent="0.25">
      <c r="A298">
        <v>289</v>
      </c>
      <c r="B298">
        <v>3.1180699999999999</v>
      </c>
    </row>
    <row r="299" spans="1:2" x14ac:dyDescent="0.25">
      <c r="A299">
        <v>290</v>
      </c>
      <c r="B299">
        <v>3.1249099999999999</v>
      </c>
    </row>
    <row r="300" spans="1:2" x14ac:dyDescent="0.25">
      <c r="A300">
        <v>291</v>
      </c>
      <c r="B300">
        <v>3.1317400000000002</v>
      </c>
    </row>
    <row r="301" spans="1:2" x14ac:dyDescent="0.25">
      <c r="A301">
        <v>292</v>
      </c>
      <c r="B301">
        <v>3.1385800000000001</v>
      </c>
    </row>
    <row r="302" spans="1:2" x14ac:dyDescent="0.25">
      <c r="A302">
        <v>293</v>
      </c>
      <c r="B302">
        <v>3.14541</v>
      </c>
    </row>
    <row r="303" spans="1:2" x14ac:dyDescent="0.25">
      <c r="A303">
        <v>294</v>
      </c>
      <c r="B303">
        <v>3.1522399999999999</v>
      </c>
    </row>
    <row r="304" spans="1:2" x14ac:dyDescent="0.25">
      <c r="A304">
        <v>295</v>
      </c>
      <c r="B304">
        <v>3.1590600000000002</v>
      </c>
    </row>
    <row r="305" spans="1:2" x14ac:dyDescent="0.25">
      <c r="A305">
        <v>296</v>
      </c>
      <c r="B305">
        <v>3.16588</v>
      </c>
    </row>
    <row r="306" spans="1:2" x14ac:dyDescent="0.25">
      <c r="A306">
        <v>297</v>
      </c>
      <c r="B306">
        <v>3.1727099999999999</v>
      </c>
    </row>
    <row r="307" spans="1:2" x14ac:dyDescent="0.25">
      <c r="A307">
        <v>298</v>
      </c>
      <c r="B307">
        <v>3.1795200000000001</v>
      </c>
    </row>
    <row r="308" spans="1:2" x14ac:dyDescent="0.25">
      <c r="A308">
        <v>299</v>
      </c>
      <c r="B308">
        <v>3.18634</v>
      </c>
    </row>
    <row r="309" spans="1:2" x14ac:dyDescent="0.25">
      <c r="A309">
        <v>300</v>
      </c>
      <c r="B309">
        <v>3.1931600000000002</v>
      </c>
    </row>
    <row r="310" spans="1:2" x14ac:dyDescent="0.25">
      <c r="A310">
        <v>301</v>
      </c>
      <c r="B310">
        <v>3.19997</v>
      </c>
    </row>
    <row r="311" spans="1:2" x14ac:dyDescent="0.25">
      <c r="A311">
        <v>302</v>
      </c>
      <c r="B311">
        <v>3.2067800000000002</v>
      </c>
    </row>
    <row r="312" spans="1:2" x14ac:dyDescent="0.25">
      <c r="A312">
        <v>303</v>
      </c>
      <c r="B312">
        <v>3.2135899999999999</v>
      </c>
    </row>
    <row r="313" spans="1:2" x14ac:dyDescent="0.25">
      <c r="A313">
        <v>304</v>
      </c>
      <c r="B313">
        <v>3.2203900000000001</v>
      </c>
    </row>
    <row r="314" spans="1:2" x14ac:dyDescent="0.25">
      <c r="A314">
        <v>305</v>
      </c>
      <c r="B314">
        <v>3.2271999999999998</v>
      </c>
    </row>
    <row r="315" spans="1:2" x14ac:dyDescent="0.25">
      <c r="A315">
        <v>306</v>
      </c>
      <c r="B315">
        <v>3.234</v>
      </c>
    </row>
    <row r="316" spans="1:2" x14ac:dyDescent="0.25">
      <c r="A316">
        <v>307</v>
      </c>
      <c r="B316">
        <v>3.2407900000000001</v>
      </c>
    </row>
    <row r="317" spans="1:2" x14ac:dyDescent="0.25">
      <c r="A317">
        <v>308</v>
      </c>
      <c r="B317">
        <v>3.2475900000000002</v>
      </c>
    </row>
    <row r="318" spans="1:2" x14ac:dyDescent="0.25">
      <c r="A318">
        <v>309</v>
      </c>
      <c r="B318">
        <v>3.2543899999999999</v>
      </c>
    </row>
    <row r="319" spans="1:2" x14ac:dyDescent="0.25">
      <c r="A319">
        <v>310</v>
      </c>
      <c r="B319">
        <v>3.26118</v>
      </c>
    </row>
    <row r="320" spans="1:2" x14ac:dyDescent="0.25">
      <c r="A320">
        <v>311</v>
      </c>
      <c r="B320">
        <v>3.26797</v>
      </c>
    </row>
    <row r="321" spans="1:2" x14ac:dyDescent="0.25">
      <c r="A321">
        <v>312</v>
      </c>
      <c r="B321">
        <v>3.2747600000000001</v>
      </c>
    </row>
    <row r="322" spans="1:2" x14ac:dyDescent="0.25">
      <c r="A322">
        <v>313</v>
      </c>
      <c r="B322">
        <v>3.2815400000000001</v>
      </c>
    </row>
    <row r="323" spans="1:2" x14ac:dyDescent="0.25">
      <c r="A323">
        <v>314</v>
      </c>
      <c r="B323">
        <v>3.2883300000000002</v>
      </c>
    </row>
    <row r="324" spans="1:2" x14ac:dyDescent="0.25">
      <c r="A324">
        <v>315</v>
      </c>
      <c r="B324">
        <v>3.2951100000000002</v>
      </c>
    </row>
    <row r="325" spans="1:2" x14ac:dyDescent="0.25">
      <c r="A325">
        <v>316</v>
      </c>
      <c r="B325">
        <v>3.3018900000000002</v>
      </c>
    </row>
    <row r="326" spans="1:2" x14ac:dyDescent="0.25">
      <c r="A326">
        <v>317</v>
      </c>
      <c r="B326">
        <v>3.3086600000000002</v>
      </c>
    </row>
    <row r="327" spans="1:2" x14ac:dyDescent="0.25">
      <c r="A327">
        <v>318</v>
      </c>
      <c r="B327">
        <v>3.3154400000000002</v>
      </c>
    </row>
    <row r="328" spans="1:2" x14ac:dyDescent="0.25">
      <c r="A328">
        <v>319</v>
      </c>
      <c r="B328">
        <v>3.3222100000000001</v>
      </c>
    </row>
    <row r="329" spans="1:2" x14ac:dyDescent="0.25">
      <c r="A329">
        <v>320</v>
      </c>
      <c r="B329">
        <v>3.3289800000000001</v>
      </c>
    </row>
    <row r="330" spans="1:2" x14ac:dyDescent="0.25">
      <c r="A330">
        <v>321</v>
      </c>
      <c r="B330">
        <v>3.33575</v>
      </c>
    </row>
    <row r="331" spans="1:2" x14ac:dyDescent="0.25">
      <c r="A331">
        <v>322</v>
      </c>
      <c r="B331">
        <v>3.3425099999999999</v>
      </c>
    </row>
    <row r="332" spans="1:2" x14ac:dyDescent="0.25">
      <c r="A332">
        <v>323</v>
      </c>
      <c r="B332">
        <v>3.3492799999999998</v>
      </c>
    </row>
    <row r="333" spans="1:2" x14ac:dyDescent="0.25">
      <c r="A333">
        <v>324</v>
      </c>
      <c r="B333">
        <v>3.3560400000000001</v>
      </c>
    </row>
    <row r="334" spans="1:2" x14ac:dyDescent="0.25">
      <c r="A334">
        <v>325</v>
      </c>
      <c r="B334">
        <v>3.3628</v>
      </c>
    </row>
    <row r="335" spans="1:2" x14ac:dyDescent="0.25">
      <c r="A335">
        <v>326</v>
      </c>
      <c r="B335">
        <v>3.3695599999999999</v>
      </c>
    </row>
    <row r="336" spans="1:2" x14ac:dyDescent="0.25">
      <c r="A336">
        <v>327</v>
      </c>
      <c r="B336">
        <v>3.3763100000000001</v>
      </c>
    </row>
    <row r="337" spans="1:2" x14ac:dyDescent="0.25">
      <c r="A337">
        <v>328</v>
      </c>
      <c r="B337">
        <v>3.38306</v>
      </c>
    </row>
    <row r="338" spans="1:2" x14ac:dyDescent="0.25">
      <c r="A338">
        <v>329</v>
      </c>
      <c r="B338">
        <v>3.3898100000000002</v>
      </c>
    </row>
    <row r="339" spans="1:2" x14ac:dyDescent="0.25">
      <c r="A339">
        <v>330</v>
      </c>
      <c r="B339">
        <v>3.39656</v>
      </c>
    </row>
    <row r="340" spans="1:2" x14ac:dyDescent="0.25">
      <c r="A340">
        <v>331</v>
      </c>
      <c r="B340">
        <v>3.4033099999999998</v>
      </c>
    </row>
    <row r="341" spans="1:2" x14ac:dyDescent="0.25">
      <c r="A341">
        <v>332</v>
      </c>
      <c r="B341">
        <v>3.41005</v>
      </c>
    </row>
    <row r="342" spans="1:2" x14ac:dyDescent="0.25">
      <c r="A342">
        <v>333</v>
      </c>
      <c r="B342">
        <v>3.4167900000000002</v>
      </c>
    </row>
    <row r="343" spans="1:2" x14ac:dyDescent="0.25">
      <c r="A343">
        <v>334</v>
      </c>
      <c r="B343">
        <v>3.42353</v>
      </c>
    </row>
    <row r="344" spans="1:2" x14ac:dyDescent="0.25">
      <c r="A344">
        <v>335</v>
      </c>
      <c r="B344">
        <v>3.4302700000000002</v>
      </c>
    </row>
    <row r="345" spans="1:2" x14ac:dyDescent="0.25">
      <c r="A345">
        <v>336</v>
      </c>
      <c r="B345">
        <v>3.4369999999999998</v>
      </c>
    </row>
    <row r="346" spans="1:2" x14ac:dyDescent="0.25">
      <c r="A346">
        <v>337</v>
      </c>
      <c r="B346">
        <v>3.44374</v>
      </c>
    </row>
    <row r="347" spans="1:2" x14ac:dyDescent="0.25">
      <c r="A347">
        <v>338</v>
      </c>
      <c r="B347">
        <v>3.4504700000000001</v>
      </c>
    </row>
    <row r="348" spans="1:2" x14ac:dyDescent="0.25">
      <c r="A348">
        <v>339</v>
      </c>
      <c r="B348">
        <v>3.4571999999999998</v>
      </c>
    </row>
    <row r="349" spans="1:2" x14ac:dyDescent="0.25">
      <c r="A349">
        <v>340</v>
      </c>
      <c r="B349">
        <v>3.4639199999999999</v>
      </c>
    </row>
    <row r="350" spans="1:2" x14ac:dyDescent="0.25">
      <c r="A350">
        <v>341</v>
      </c>
      <c r="B350">
        <v>3.47065</v>
      </c>
    </row>
    <row r="351" spans="1:2" x14ac:dyDescent="0.25">
      <c r="A351">
        <v>342</v>
      </c>
      <c r="B351">
        <v>3.4773700000000001</v>
      </c>
    </row>
    <row r="352" spans="1:2" x14ac:dyDescent="0.25">
      <c r="A352">
        <v>343</v>
      </c>
      <c r="B352">
        <v>3.4840900000000001</v>
      </c>
    </row>
    <row r="353" spans="1:2" x14ac:dyDescent="0.25">
      <c r="A353">
        <v>344</v>
      </c>
      <c r="B353">
        <v>3.4908100000000002</v>
      </c>
    </row>
    <row r="354" spans="1:2" x14ac:dyDescent="0.25">
      <c r="A354">
        <v>345</v>
      </c>
      <c r="B354">
        <v>3.4975200000000002</v>
      </c>
    </row>
    <row r="355" spans="1:2" x14ac:dyDescent="0.25">
      <c r="A355">
        <v>346</v>
      </c>
      <c r="B355">
        <v>3.5042300000000002</v>
      </c>
    </row>
    <row r="356" spans="1:2" x14ac:dyDescent="0.25">
      <c r="A356">
        <v>347</v>
      </c>
      <c r="B356">
        <v>3.5109499999999998</v>
      </c>
    </row>
    <row r="357" spans="1:2" x14ac:dyDescent="0.25">
      <c r="A357">
        <v>348</v>
      </c>
      <c r="B357">
        <v>3.5176599999999998</v>
      </c>
    </row>
    <row r="358" spans="1:2" x14ac:dyDescent="0.25">
      <c r="A358">
        <v>349</v>
      </c>
      <c r="B358">
        <v>3.5243600000000002</v>
      </c>
    </row>
    <row r="359" spans="1:2" x14ac:dyDescent="0.25">
      <c r="A359">
        <v>350</v>
      </c>
      <c r="B359">
        <v>3.5310700000000002</v>
      </c>
    </row>
    <row r="360" spans="1:2" x14ac:dyDescent="0.25">
      <c r="A360">
        <v>351</v>
      </c>
      <c r="B360">
        <v>3.5377700000000001</v>
      </c>
    </row>
    <row r="361" spans="1:2" x14ac:dyDescent="0.25">
      <c r="A361">
        <v>352</v>
      </c>
      <c r="B361">
        <v>3.54447</v>
      </c>
    </row>
    <row r="362" spans="1:2" x14ac:dyDescent="0.25">
      <c r="A362">
        <v>353</v>
      </c>
      <c r="B362">
        <v>3.5511699999999999</v>
      </c>
    </row>
    <row r="363" spans="1:2" x14ac:dyDescent="0.25">
      <c r="A363">
        <v>354</v>
      </c>
      <c r="B363">
        <v>3.5578699999999999</v>
      </c>
    </row>
    <row r="364" spans="1:2" x14ac:dyDescent="0.25">
      <c r="A364">
        <v>355</v>
      </c>
      <c r="B364">
        <v>3.5645600000000002</v>
      </c>
    </row>
    <row r="365" spans="1:2" x14ac:dyDescent="0.25">
      <c r="A365">
        <v>356</v>
      </c>
      <c r="B365">
        <v>3.57125</v>
      </c>
    </row>
    <row r="366" spans="1:2" x14ac:dyDescent="0.25">
      <c r="A366">
        <v>357</v>
      </c>
      <c r="B366">
        <v>3.5779399999999999</v>
      </c>
    </row>
    <row r="367" spans="1:2" x14ac:dyDescent="0.25">
      <c r="A367">
        <v>358</v>
      </c>
      <c r="B367">
        <v>3.5846300000000002</v>
      </c>
    </row>
    <row r="368" spans="1:2" x14ac:dyDescent="0.25">
      <c r="A368">
        <v>359</v>
      </c>
      <c r="B368">
        <v>3.59131</v>
      </c>
    </row>
    <row r="369" spans="1:2" x14ac:dyDescent="0.25">
      <c r="A369">
        <v>360</v>
      </c>
      <c r="B369">
        <v>3.5979999999999999</v>
      </c>
    </row>
    <row r="370" spans="1:2" x14ac:dyDescent="0.25">
      <c r="A370">
        <v>361</v>
      </c>
      <c r="B370">
        <v>3.6046800000000001</v>
      </c>
    </row>
    <row r="371" spans="1:2" x14ac:dyDescent="0.25">
      <c r="A371">
        <v>362</v>
      </c>
      <c r="B371">
        <v>3.6113599999999999</v>
      </c>
    </row>
    <row r="372" spans="1:2" x14ac:dyDescent="0.25">
      <c r="A372">
        <v>363</v>
      </c>
      <c r="B372">
        <v>3.6180300000000001</v>
      </c>
    </row>
    <row r="373" spans="1:2" x14ac:dyDescent="0.25">
      <c r="A373">
        <v>364</v>
      </c>
      <c r="B373">
        <v>3.6247099999999999</v>
      </c>
    </row>
    <row r="374" spans="1:2" x14ac:dyDescent="0.25">
      <c r="A374">
        <v>365</v>
      </c>
      <c r="B374">
        <v>3.6313800000000001</v>
      </c>
    </row>
    <row r="375" spans="1:2" x14ac:dyDescent="0.25">
      <c r="A375">
        <v>366</v>
      </c>
      <c r="B375">
        <v>3.6380499999999998</v>
      </c>
    </row>
    <row r="376" spans="1:2" x14ac:dyDescent="0.25">
      <c r="A376">
        <v>367</v>
      </c>
      <c r="B376">
        <v>3.64472</v>
      </c>
    </row>
    <row r="377" spans="1:2" x14ac:dyDescent="0.25">
      <c r="A377">
        <v>368</v>
      </c>
      <c r="B377">
        <v>3.6513900000000001</v>
      </c>
    </row>
    <row r="378" spans="1:2" x14ac:dyDescent="0.25">
      <c r="A378">
        <v>369</v>
      </c>
      <c r="B378">
        <v>3.6580499999999998</v>
      </c>
    </row>
    <row r="379" spans="1:2" x14ac:dyDescent="0.25">
      <c r="A379">
        <v>370</v>
      </c>
      <c r="B379">
        <v>3.6647099999999999</v>
      </c>
    </row>
    <row r="380" spans="1:2" x14ac:dyDescent="0.25">
      <c r="A380">
        <v>371</v>
      </c>
      <c r="B380">
        <v>3.67137</v>
      </c>
    </row>
    <row r="381" spans="1:2" x14ac:dyDescent="0.25">
      <c r="A381">
        <v>372</v>
      </c>
      <c r="B381">
        <v>3.6780300000000001</v>
      </c>
    </row>
    <row r="382" spans="1:2" x14ac:dyDescent="0.25">
      <c r="A382">
        <v>373</v>
      </c>
      <c r="B382">
        <v>3.6846800000000002</v>
      </c>
    </row>
    <row r="383" spans="1:2" x14ac:dyDescent="0.25">
      <c r="A383">
        <v>374</v>
      </c>
      <c r="B383">
        <v>3.6913399999999998</v>
      </c>
    </row>
    <row r="384" spans="1:2" x14ac:dyDescent="0.25">
      <c r="A384">
        <v>375</v>
      </c>
      <c r="B384">
        <v>3.6979899999999999</v>
      </c>
    </row>
    <row r="385" spans="1:2" x14ac:dyDescent="0.25">
      <c r="A385">
        <v>376</v>
      </c>
      <c r="B385">
        <v>3.7046399999999999</v>
      </c>
    </row>
    <row r="386" spans="1:2" x14ac:dyDescent="0.25">
      <c r="A386">
        <v>377</v>
      </c>
      <c r="B386">
        <v>3.71129</v>
      </c>
    </row>
    <row r="387" spans="1:2" x14ac:dyDescent="0.25">
      <c r="A387">
        <v>378</v>
      </c>
      <c r="B387">
        <v>3.71793</v>
      </c>
    </row>
    <row r="388" spans="1:2" x14ac:dyDescent="0.25">
      <c r="A388">
        <v>379</v>
      </c>
      <c r="B388">
        <v>3.72458</v>
      </c>
    </row>
    <row r="389" spans="1:2" x14ac:dyDescent="0.25">
      <c r="A389">
        <v>380</v>
      </c>
      <c r="B389">
        <v>3.7312099999999999</v>
      </c>
    </row>
    <row r="390" spans="1:2" x14ac:dyDescent="0.25">
      <c r="A390">
        <v>381</v>
      </c>
      <c r="B390">
        <v>3.7378499999999999</v>
      </c>
    </row>
    <row r="391" spans="1:2" x14ac:dyDescent="0.25">
      <c r="A391">
        <v>382</v>
      </c>
      <c r="B391">
        <v>3.7444899999999999</v>
      </c>
    </row>
    <row r="392" spans="1:2" x14ac:dyDescent="0.25">
      <c r="A392">
        <v>383</v>
      </c>
      <c r="B392">
        <v>3.7511199999999998</v>
      </c>
    </row>
    <row r="393" spans="1:2" x14ac:dyDescent="0.25">
      <c r="A393">
        <v>384</v>
      </c>
      <c r="B393">
        <v>3.7577600000000002</v>
      </c>
    </row>
    <row r="394" spans="1:2" x14ac:dyDescent="0.25">
      <c r="A394">
        <v>385</v>
      </c>
      <c r="B394">
        <v>3.7643900000000001</v>
      </c>
    </row>
    <row r="395" spans="1:2" x14ac:dyDescent="0.25">
      <c r="A395">
        <v>386</v>
      </c>
      <c r="B395">
        <v>3.77101</v>
      </c>
    </row>
    <row r="396" spans="1:2" x14ac:dyDescent="0.25">
      <c r="A396">
        <v>387</v>
      </c>
      <c r="B396">
        <v>3.7776399999999999</v>
      </c>
    </row>
    <row r="397" spans="1:2" x14ac:dyDescent="0.25">
      <c r="A397">
        <v>388</v>
      </c>
      <c r="B397">
        <v>3.7842600000000002</v>
      </c>
    </row>
    <row r="398" spans="1:2" x14ac:dyDescent="0.25">
      <c r="A398">
        <v>389</v>
      </c>
      <c r="B398">
        <v>3.7908900000000001</v>
      </c>
    </row>
    <row r="399" spans="1:2" x14ac:dyDescent="0.25">
      <c r="A399">
        <v>390</v>
      </c>
      <c r="B399">
        <v>3.7974999999999999</v>
      </c>
    </row>
    <row r="400" spans="1:2" x14ac:dyDescent="0.25">
      <c r="A400">
        <v>391</v>
      </c>
      <c r="B400">
        <v>3.8041200000000002</v>
      </c>
    </row>
    <row r="401" spans="1:2" x14ac:dyDescent="0.25">
      <c r="A401">
        <v>392</v>
      </c>
      <c r="B401">
        <v>3.81074</v>
      </c>
    </row>
    <row r="402" spans="1:2" x14ac:dyDescent="0.25">
      <c r="A402">
        <v>393</v>
      </c>
      <c r="B402">
        <v>3.8173499999999998</v>
      </c>
    </row>
    <row r="403" spans="1:2" x14ac:dyDescent="0.25">
      <c r="A403">
        <v>394</v>
      </c>
      <c r="B403">
        <v>3.82396</v>
      </c>
    </row>
    <row r="404" spans="1:2" x14ac:dyDescent="0.25">
      <c r="A404">
        <v>395</v>
      </c>
      <c r="B404">
        <v>3.8305699999999998</v>
      </c>
    </row>
    <row r="405" spans="1:2" x14ac:dyDescent="0.25">
      <c r="A405">
        <v>396</v>
      </c>
      <c r="B405">
        <v>3.83718</v>
      </c>
    </row>
    <row r="406" spans="1:2" x14ac:dyDescent="0.25">
      <c r="A406">
        <v>397</v>
      </c>
      <c r="B406">
        <v>3.8437800000000002</v>
      </c>
    </row>
    <row r="407" spans="1:2" x14ac:dyDescent="0.25">
      <c r="A407">
        <v>398</v>
      </c>
      <c r="B407">
        <v>3.85039</v>
      </c>
    </row>
    <row r="408" spans="1:2" x14ac:dyDescent="0.25">
      <c r="A408">
        <v>399</v>
      </c>
      <c r="B408">
        <v>3.8569900000000001</v>
      </c>
    </row>
    <row r="409" spans="1:2" x14ac:dyDescent="0.25">
      <c r="A409">
        <v>400</v>
      </c>
      <c r="B409">
        <v>3.8635899999999999</v>
      </c>
    </row>
    <row r="410" spans="1:2" x14ac:dyDescent="0.25">
      <c r="A410">
        <v>401</v>
      </c>
      <c r="B410">
        <v>3.87018</v>
      </c>
    </row>
    <row r="411" spans="1:2" x14ac:dyDescent="0.25">
      <c r="A411">
        <v>402</v>
      </c>
      <c r="B411">
        <v>3.8767800000000001</v>
      </c>
    </row>
    <row r="412" spans="1:2" x14ac:dyDescent="0.25">
      <c r="A412">
        <v>403</v>
      </c>
      <c r="B412">
        <v>3.8833700000000002</v>
      </c>
    </row>
    <row r="413" spans="1:2" x14ac:dyDescent="0.25">
      <c r="A413">
        <v>404</v>
      </c>
      <c r="B413">
        <v>3.8899599999999999</v>
      </c>
    </row>
    <row r="414" spans="1:2" x14ac:dyDescent="0.25">
      <c r="A414">
        <v>405</v>
      </c>
      <c r="B414">
        <v>3.89655</v>
      </c>
    </row>
    <row r="415" spans="1:2" x14ac:dyDescent="0.25">
      <c r="A415">
        <v>406</v>
      </c>
      <c r="B415">
        <v>3.90313</v>
      </c>
    </row>
    <row r="416" spans="1:2" x14ac:dyDescent="0.25">
      <c r="A416">
        <v>407</v>
      </c>
      <c r="B416">
        <v>3.9097200000000001</v>
      </c>
    </row>
    <row r="417" spans="1:2" x14ac:dyDescent="0.25">
      <c r="A417">
        <v>408</v>
      </c>
      <c r="B417">
        <v>3.9163000000000001</v>
      </c>
    </row>
    <row r="418" spans="1:2" x14ac:dyDescent="0.25">
      <c r="A418">
        <v>409</v>
      </c>
      <c r="B418">
        <v>3.9228800000000001</v>
      </c>
    </row>
    <row r="419" spans="1:2" x14ac:dyDescent="0.25">
      <c r="A419">
        <v>410</v>
      </c>
      <c r="B419">
        <v>3.9294600000000002</v>
      </c>
    </row>
    <row r="420" spans="1:2" x14ac:dyDescent="0.25">
      <c r="A420">
        <v>411</v>
      </c>
      <c r="B420">
        <v>3.9360300000000001</v>
      </c>
    </row>
    <row r="421" spans="1:2" x14ac:dyDescent="0.25">
      <c r="A421">
        <v>412</v>
      </c>
      <c r="B421">
        <v>3.9426100000000002</v>
      </c>
    </row>
    <row r="422" spans="1:2" x14ac:dyDescent="0.25">
      <c r="A422">
        <v>413</v>
      </c>
      <c r="B422">
        <v>3.9491800000000001</v>
      </c>
    </row>
    <row r="423" spans="1:2" x14ac:dyDescent="0.25">
      <c r="A423">
        <v>414</v>
      </c>
      <c r="B423">
        <v>3.9557500000000001</v>
      </c>
    </row>
    <row r="424" spans="1:2" x14ac:dyDescent="0.25">
      <c r="A424">
        <v>415</v>
      </c>
      <c r="B424">
        <v>3.9623200000000001</v>
      </c>
    </row>
    <row r="425" spans="1:2" x14ac:dyDescent="0.25">
      <c r="A425">
        <v>416</v>
      </c>
      <c r="B425">
        <v>3.96888</v>
      </c>
    </row>
    <row r="426" spans="1:2" x14ac:dyDescent="0.25">
      <c r="A426">
        <v>417</v>
      </c>
      <c r="B426">
        <v>3.9754499999999999</v>
      </c>
    </row>
    <row r="427" spans="1:2" x14ac:dyDescent="0.25">
      <c r="A427">
        <v>418</v>
      </c>
      <c r="B427">
        <v>3.9820099999999998</v>
      </c>
    </row>
    <row r="428" spans="1:2" x14ac:dyDescent="0.25">
      <c r="A428">
        <v>419</v>
      </c>
      <c r="B428">
        <v>3.9885700000000002</v>
      </c>
    </row>
    <row r="429" spans="1:2" x14ac:dyDescent="0.25">
      <c r="A429">
        <v>420</v>
      </c>
      <c r="B429">
        <v>3.99512</v>
      </c>
    </row>
    <row r="430" spans="1:2" x14ac:dyDescent="0.25">
      <c r="A430">
        <v>421</v>
      </c>
      <c r="B430">
        <v>4.0016800000000003</v>
      </c>
    </row>
    <row r="431" spans="1:2" x14ac:dyDescent="0.25">
      <c r="A431">
        <v>422</v>
      </c>
      <c r="B431">
        <v>4.0082300000000002</v>
      </c>
    </row>
    <row r="432" spans="1:2" x14ac:dyDescent="0.25">
      <c r="A432">
        <v>423</v>
      </c>
      <c r="B432">
        <v>4.01478</v>
      </c>
    </row>
    <row r="433" spans="1:2" x14ac:dyDescent="0.25">
      <c r="A433">
        <v>424</v>
      </c>
      <c r="B433">
        <v>4.0213299999999998</v>
      </c>
    </row>
    <row r="434" spans="1:2" x14ac:dyDescent="0.25">
      <c r="A434">
        <v>425</v>
      </c>
      <c r="B434">
        <v>4.0278799999999997</v>
      </c>
    </row>
    <row r="435" spans="1:2" x14ac:dyDescent="0.25">
      <c r="A435">
        <v>426</v>
      </c>
      <c r="B435">
        <v>4.0344199999999999</v>
      </c>
    </row>
    <row r="436" spans="1:2" x14ac:dyDescent="0.25">
      <c r="A436">
        <v>427</v>
      </c>
      <c r="B436">
        <v>4.0409699999999997</v>
      </c>
    </row>
    <row r="437" spans="1:2" x14ac:dyDescent="0.25">
      <c r="A437">
        <v>428</v>
      </c>
      <c r="B437">
        <v>4.0475099999999999</v>
      </c>
    </row>
    <row r="438" spans="1:2" x14ac:dyDescent="0.25">
      <c r="A438">
        <v>429</v>
      </c>
      <c r="B438">
        <v>4.0540500000000002</v>
      </c>
    </row>
    <row r="439" spans="1:2" x14ac:dyDescent="0.25">
      <c r="A439">
        <v>430</v>
      </c>
      <c r="B439">
        <v>4.0605799999999999</v>
      </c>
    </row>
    <row r="440" spans="1:2" x14ac:dyDescent="0.25">
      <c r="A440">
        <v>431</v>
      </c>
      <c r="B440">
        <v>4.0671200000000001</v>
      </c>
    </row>
    <row r="441" spans="1:2" x14ac:dyDescent="0.25">
      <c r="A441">
        <v>432</v>
      </c>
      <c r="B441">
        <v>4.0736499999999998</v>
      </c>
    </row>
    <row r="442" spans="1:2" x14ac:dyDescent="0.25">
      <c r="A442">
        <v>433</v>
      </c>
      <c r="B442">
        <v>4.0801800000000004</v>
      </c>
    </row>
    <row r="443" spans="1:2" x14ac:dyDescent="0.25">
      <c r="A443">
        <v>434</v>
      </c>
      <c r="B443">
        <v>4.0867100000000001</v>
      </c>
    </row>
    <row r="444" spans="1:2" x14ac:dyDescent="0.25">
      <c r="A444">
        <v>435</v>
      </c>
      <c r="B444">
        <v>4.0932399999999998</v>
      </c>
    </row>
    <row r="445" spans="1:2" x14ac:dyDescent="0.25">
      <c r="A445">
        <v>436</v>
      </c>
      <c r="B445">
        <v>4.0997599999999998</v>
      </c>
    </row>
    <row r="446" spans="1:2" x14ac:dyDescent="0.25">
      <c r="A446">
        <v>437</v>
      </c>
      <c r="B446">
        <v>4.1062799999999999</v>
      </c>
    </row>
    <row r="447" spans="1:2" x14ac:dyDescent="0.25">
      <c r="A447">
        <v>438</v>
      </c>
      <c r="B447">
        <v>4.1128</v>
      </c>
    </row>
    <row r="448" spans="1:2" x14ac:dyDescent="0.25">
      <c r="A448">
        <v>439</v>
      </c>
      <c r="B448">
        <v>4.1193200000000001</v>
      </c>
    </row>
    <row r="449" spans="1:2" x14ac:dyDescent="0.25">
      <c r="A449">
        <v>440</v>
      </c>
      <c r="B449">
        <v>4.1258400000000002</v>
      </c>
    </row>
    <row r="450" spans="1:2" x14ac:dyDescent="0.25">
      <c r="A450">
        <v>441</v>
      </c>
      <c r="B450">
        <v>4.1323499999999997</v>
      </c>
    </row>
    <row r="451" spans="1:2" x14ac:dyDescent="0.25">
      <c r="A451">
        <v>442</v>
      </c>
      <c r="B451">
        <v>4.1388699999999998</v>
      </c>
    </row>
    <row r="452" spans="1:2" x14ac:dyDescent="0.25">
      <c r="A452">
        <v>443</v>
      </c>
      <c r="B452">
        <v>4.1453800000000003</v>
      </c>
    </row>
    <row r="453" spans="1:2" x14ac:dyDescent="0.25">
      <c r="A453">
        <v>444</v>
      </c>
      <c r="B453">
        <v>4.1518800000000002</v>
      </c>
    </row>
    <row r="454" spans="1:2" x14ac:dyDescent="0.25">
      <c r="A454">
        <v>445</v>
      </c>
      <c r="B454">
        <v>4.1583899999999998</v>
      </c>
    </row>
    <row r="455" spans="1:2" x14ac:dyDescent="0.25">
      <c r="A455">
        <v>446</v>
      </c>
      <c r="B455">
        <v>4.1649000000000003</v>
      </c>
    </row>
    <row r="456" spans="1:2" x14ac:dyDescent="0.25">
      <c r="A456">
        <v>447</v>
      </c>
      <c r="B456">
        <v>4.1714000000000002</v>
      </c>
    </row>
    <row r="457" spans="1:2" x14ac:dyDescent="0.25">
      <c r="A457">
        <v>448</v>
      </c>
      <c r="B457">
        <v>4.1779000000000002</v>
      </c>
    </row>
    <row r="458" spans="1:2" x14ac:dyDescent="0.25">
      <c r="A458">
        <v>449</v>
      </c>
      <c r="B458">
        <v>4.1843899999999996</v>
      </c>
    </row>
    <row r="459" spans="1:2" x14ac:dyDescent="0.25">
      <c r="A459">
        <v>450</v>
      </c>
      <c r="B459">
        <v>4.1908899999999996</v>
      </c>
    </row>
    <row r="460" spans="1:2" x14ac:dyDescent="0.25">
      <c r="A460">
        <v>451</v>
      </c>
      <c r="B460">
        <v>4.1973799999999999</v>
      </c>
    </row>
    <row r="461" spans="1:2" x14ac:dyDescent="0.25">
      <c r="A461">
        <v>452</v>
      </c>
      <c r="B461">
        <v>4.2038700000000002</v>
      </c>
    </row>
    <row r="462" spans="1:2" x14ac:dyDescent="0.25">
      <c r="A462">
        <v>453</v>
      </c>
      <c r="B462">
        <v>4.2103700000000002</v>
      </c>
    </row>
    <row r="463" spans="1:2" x14ac:dyDescent="0.25">
      <c r="A463">
        <v>454</v>
      </c>
      <c r="B463">
        <v>4.21685</v>
      </c>
    </row>
    <row r="464" spans="1:2" x14ac:dyDescent="0.25">
      <c r="A464">
        <v>455</v>
      </c>
      <c r="B464">
        <v>4.2233400000000003</v>
      </c>
    </row>
    <row r="465" spans="1:2" x14ac:dyDescent="0.25">
      <c r="A465">
        <v>456</v>
      </c>
      <c r="B465">
        <v>4.2298200000000001</v>
      </c>
    </row>
    <row r="466" spans="1:2" x14ac:dyDescent="0.25">
      <c r="A466">
        <v>457</v>
      </c>
      <c r="B466">
        <v>4.2363</v>
      </c>
    </row>
    <row r="467" spans="1:2" x14ac:dyDescent="0.25">
      <c r="A467">
        <v>458</v>
      </c>
      <c r="B467">
        <v>4.2427900000000003</v>
      </c>
    </row>
    <row r="468" spans="1:2" x14ac:dyDescent="0.25">
      <c r="A468">
        <v>459</v>
      </c>
      <c r="B468">
        <v>4.2492599999999996</v>
      </c>
    </row>
    <row r="469" spans="1:2" x14ac:dyDescent="0.25">
      <c r="A469">
        <v>460</v>
      </c>
      <c r="B469">
        <v>4.2557400000000003</v>
      </c>
    </row>
    <row r="470" spans="1:2" x14ac:dyDescent="0.25">
      <c r="A470">
        <v>461</v>
      </c>
      <c r="B470">
        <v>4.2622099999999996</v>
      </c>
    </row>
    <row r="471" spans="1:2" x14ac:dyDescent="0.25">
      <c r="A471">
        <v>462</v>
      </c>
      <c r="B471">
        <v>4.2686900000000003</v>
      </c>
    </row>
    <row r="472" spans="1:2" x14ac:dyDescent="0.25">
      <c r="A472">
        <v>463</v>
      </c>
      <c r="B472">
        <v>4.2751599999999996</v>
      </c>
    </row>
    <row r="473" spans="1:2" x14ac:dyDescent="0.25">
      <c r="A473">
        <v>464</v>
      </c>
      <c r="B473">
        <v>4.2816200000000002</v>
      </c>
    </row>
    <row r="474" spans="1:2" x14ac:dyDescent="0.25">
      <c r="A474">
        <v>465</v>
      </c>
      <c r="B474">
        <v>4.2880900000000004</v>
      </c>
    </row>
    <row r="475" spans="1:2" x14ac:dyDescent="0.25">
      <c r="A475">
        <v>466</v>
      </c>
      <c r="B475">
        <v>4.2945500000000001</v>
      </c>
    </row>
    <row r="476" spans="1:2" x14ac:dyDescent="0.25">
      <c r="A476">
        <v>467</v>
      </c>
      <c r="B476">
        <v>4.3010200000000003</v>
      </c>
    </row>
    <row r="477" spans="1:2" x14ac:dyDescent="0.25">
      <c r="A477">
        <v>468</v>
      </c>
      <c r="B477">
        <v>4.30748</v>
      </c>
    </row>
    <row r="478" spans="1:2" x14ac:dyDescent="0.25">
      <c r="A478">
        <v>469</v>
      </c>
      <c r="B478">
        <v>4.31393</v>
      </c>
    </row>
    <row r="479" spans="1:2" x14ac:dyDescent="0.25">
      <c r="A479">
        <v>470</v>
      </c>
      <c r="B479">
        <v>4.3203899999999997</v>
      </c>
    </row>
    <row r="480" spans="1:2" x14ac:dyDescent="0.25">
      <c r="A480">
        <v>471</v>
      </c>
      <c r="B480">
        <v>4.3268399999999998</v>
      </c>
    </row>
    <row r="481" spans="1:2" x14ac:dyDescent="0.25">
      <c r="A481">
        <v>472</v>
      </c>
      <c r="B481">
        <v>4.3332899999999999</v>
      </c>
    </row>
    <row r="482" spans="1:2" x14ac:dyDescent="0.25">
      <c r="A482">
        <v>473</v>
      </c>
      <c r="B482">
        <v>4.3397500000000004</v>
      </c>
    </row>
    <row r="483" spans="1:2" x14ac:dyDescent="0.25">
      <c r="A483">
        <v>474</v>
      </c>
      <c r="B483">
        <v>4.34619</v>
      </c>
    </row>
    <row r="484" spans="1:2" x14ac:dyDescent="0.25">
      <c r="A484">
        <v>475</v>
      </c>
      <c r="B484">
        <v>4.3526400000000001</v>
      </c>
    </row>
    <row r="485" spans="1:2" x14ac:dyDescent="0.25">
      <c r="A485">
        <v>476</v>
      </c>
      <c r="B485">
        <v>4.3590799999999996</v>
      </c>
    </row>
    <row r="486" spans="1:2" x14ac:dyDescent="0.25">
      <c r="A486">
        <v>477</v>
      </c>
      <c r="B486">
        <v>4.3655299999999997</v>
      </c>
    </row>
    <row r="487" spans="1:2" x14ac:dyDescent="0.25">
      <c r="A487">
        <v>478</v>
      </c>
      <c r="B487">
        <v>4.3719700000000001</v>
      </c>
    </row>
    <row r="488" spans="1:2" x14ac:dyDescent="0.25">
      <c r="A488">
        <v>479</v>
      </c>
      <c r="B488">
        <v>4.3784000000000001</v>
      </c>
    </row>
    <row r="489" spans="1:2" x14ac:dyDescent="0.25">
      <c r="A489">
        <v>480</v>
      </c>
      <c r="B489">
        <v>4.3848399999999996</v>
      </c>
    </row>
    <row r="490" spans="1:2" x14ac:dyDescent="0.25">
      <c r="A490">
        <v>481</v>
      </c>
      <c r="B490">
        <v>4.3912699999999996</v>
      </c>
    </row>
    <row r="491" spans="1:2" x14ac:dyDescent="0.25">
      <c r="A491">
        <v>482</v>
      </c>
      <c r="B491">
        <v>4.39771</v>
      </c>
    </row>
    <row r="492" spans="1:2" x14ac:dyDescent="0.25">
      <c r="A492">
        <v>483</v>
      </c>
      <c r="B492">
        <v>4.4041399999999999</v>
      </c>
    </row>
    <row r="493" spans="1:2" x14ac:dyDescent="0.25">
      <c r="A493">
        <v>484</v>
      </c>
      <c r="B493">
        <v>4.4105600000000003</v>
      </c>
    </row>
    <row r="494" spans="1:2" x14ac:dyDescent="0.25">
      <c r="A494">
        <v>485</v>
      </c>
      <c r="B494">
        <v>4.4169900000000002</v>
      </c>
    </row>
    <row r="495" spans="1:2" x14ac:dyDescent="0.25">
      <c r="A495">
        <v>486</v>
      </c>
      <c r="B495">
        <v>4.4234200000000001</v>
      </c>
    </row>
    <row r="496" spans="1:2" x14ac:dyDescent="0.25">
      <c r="A496">
        <v>487</v>
      </c>
      <c r="B496">
        <v>4.4298400000000004</v>
      </c>
    </row>
    <row r="497" spans="1:2" x14ac:dyDescent="0.25">
      <c r="A497">
        <v>488</v>
      </c>
      <c r="B497">
        <v>4.4362599999999999</v>
      </c>
    </row>
    <row r="498" spans="1:2" x14ac:dyDescent="0.25">
      <c r="A498">
        <v>489</v>
      </c>
      <c r="B498">
        <v>4.4426800000000002</v>
      </c>
    </row>
    <row r="499" spans="1:2" x14ac:dyDescent="0.25">
      <c r="A499">
        <v>490</v>
      </c>
      <c r="B499">
        <v>4.44909</v>
      </c>
    </row>
    <row r="500" spans="1:2" x14ac:dyDescent="0.25">
      <c r="A500">
        <v>491</v>
      </c>
      <c r="B500">
        <v>4.4555100000000003</v>
      </c>
    </row>
    <row r="501" spans="1:2" x14ac:dyDescent="0.25">
      <c r="A501">
        <v>492</v>
      </c>
      <c r="B501">
        <v>4.4619200000000001</v>
      </c>
    </row>
    <row r="502" spans="1:2" x14ac:dyDescent="0.25">
      <c r="A502">
        <v>493</v>
      </c>
      <c r="B502">
        <v>4.4683299999999999</v>
      </c>
    </row>
    <row r="503" spans="1:2" x14ac:dyDescent="0.25">
      <c r="A503">
        <v>494</v>
      </c>
      <c r="B503">
        <v>4.4747399999999997</v>
      </c>
    </row>
    <row r="504" spans="1:2" x14ac:dyDescent="0.25">
      <c r="A504">
        <v>495</v>
      </c>
      <c r="B504">
        <v>4.4811500000000004</v>
      </c>
    </row>
    <row r="505" spans="1:2" x14ac:dyDescent="0.25">
      <c r="A505">
        <v>496</v>
      </c>
      <c r="B505">
        <v>4.4875499999999997</v>
      </c>
    </row>
    <row r="506" spans="1:2" x14ac:dyDescent="0.25">
      <c r="A506">
        <v>497</v>
      </c>
      <c r="B506">
        <v>4.4939499999999999</v>
      </c>
    </row>
    <row r="507" spans="1:2" x14ac:dyDescent="0.25">
      <c r="A507">
        <v>498</v>
      </c>
      <c r="B507">
        <v>4.5003500000000001</v>
      </c>
    </row>
    <row r="508" spans="1:2" x14ac:dyDescent="0.25">
      <c r="A508">
        <v>499</v>
      </c>
      <c r="B508">
        <v>4.5067500000000003</v>
      </c>
    </row>
    <row r="509" spans="1:2" x14ac:dyDescent="0.25">
      <c r="A509">
        <v>500</v>
      </c>
      <c r="B509">
        <v>4.5131500000000004</v>
      </c>
    </row>
    <row r="510" spans="1:2" x14ac:dyDescent="0.25">
      <c r="A510">
        <v>501</v>
      </c>
      <c r="B510">
        <v>4.5195400000000001</v>
      </c>
    </row>
    <row r="511" spans="1:2" x14ac:dyDescent="0.25">
      <c r="A511">
        <v>502</v>
      </c>
      <c r="B511">
        <v>4.5259400000000003</v>
      </c>
    </row>
    <row r="512" spans="1:2" x14ac:dyDescent="0.25">
      <c r="A512">
        <v>503</v>
      </c>
      <c r="B512">
        <v>4.53233</v>
      </c>
    </row>
    <row r="513" spans="1:2" x14ac:dyDescent="0.25">
      <c r="A513">
        <v>504</v>
      </c>
      <c r="B513">
        <v>4.5387199999999996</v>
      </c>
    </row>
    <row r="514" spans="1:2" x14ac:dyDescent="0.25">
      <c r="A514">
        <v>505</v>
      </c>
      <c r="B514">
        <v>4.5450999999999997</v>
      </c>
    </row>
    <row r="515" spans="1:2" x14ac:dyDescent="0.25">
      <c r="A515">
        <v>506</v>
      </c>
      <c r="B515">
        <v>4.5514900000000003</v>
      </c>
    </row>
    <row r="516" spans="1:2" x14ac:dyDescent="0.25">
      <c r="A516">
        <v>507</v>
      </c>
      <c r="B516">
        <v>4.5578700000000003</v>
      </c>
    </row>
    <row r="517" spans="1:2" x14ac:dyDescent="0.25">
      <c r="A517">
        <v>508</v>
      </c>
      <c r="B517">
        <v>4.5642500000000004</v>
      </c>
    </row>
    <row r="518" spans="1:2" x14ac:dyDescent="0.25">
      <c r="A518">
        <v>509</v>
      </c>
      <c r="B518">
        <v>4.5706300000000004</v>
      </c>
    </row>
    <row r="519" spans="1:2" x14ac:dyDescent="0.25">
      <c r="A519">
        <v>510</v>
      </c>
      <c r="B519">
        <v>4.5770099999999996</v>
      </c>
    </row>
    <row r="520" spans="1:2" x14ac:dyDescent="0.25">
      <c r="A520">
        <v>511</v>
      </c>
      <c r="B520">
        <v>4.58338</v>
      </c>
    </row>
    <row r="521" spans="1:2" x14ac:dyDescent="0.25">
      <c r="A521">
        <v>512</v>
      </c>
      <c r="B521">
        <v>4.5897600000000001</v>
      </c>
    </row>
    <row r="522" spans="1:2" x14ac:dyDescent="0.25">
      <c r="A522">
        <v>513</v>
      </c>
      <c r="B522">
        <v>4.5961299999999996</v>
      </c>
    </row>
    <row r="523" spans="1:2" x14ac:dyDescent="0.25">
      <c r="A523">
        <v>514</v>
      </c>
      <c r="B523">
        <v>4.6025</v>
      </c>
    </row>
    <row r="524" spans="1:2" x14ac:dyDescent="0.25">
      <c r="A524">
        <v>515</v>
      </c>
      <c r="B524">
        <v>4.6088699999999996</v>
      </c>
    </row>
    <row r="525" spans="1:2" x14ac:dyDescent="0.25">
      <c r="A525">
        <v>516</v>
      </c>
      <c r="B525">
        <v>4.6152300000000004</v>
      </c>
    </row>
    <row r="526" spans="1:2" x14ac:dyDescent="0.25">
      <c r="A526">
        <v>517</v>
      </c>
      <c r="B526">
        <v>4.6215999999999999</v>
      </c>
    </row>
    <row r="527" spans="1:2" x14ac:dyDescent="0.25">
      <c r="A527">
        <v>518</v>
      </c>
      <c r="B527">
        <v>4.6279599999999999</v>
      </c>
    </row>
    <row r="528" spans="1:2" x14ac:dyDescent="0.25">
      <c r="A528">
        <v>519</v>
      </c>
      <c r="B528">
        <v>4.6343199999999998</v>
      </c>
    </row>
    <row r="529" spans="1:2" x14ac:dyDescent="0.25">
      <c r="A529">
        <v>520</v>
      </c>
      <c r="B529">
        <v>4.6406700000000001</v>
      </c>
    </row>
    <row r="530" spans="1:2" x14ac:dyDescent="0.25">
      <c r="A530">
        <v>521</v>
      </c>
      <c r="B530">
        <v>4.64703</v>
      </c>
    </row>
    <row r="531" spans="1:2" x14ac:dyDescent="0.25">
      <c r="A531">
        <v>522</v>
      </c>
      <c r="B531">
        <v>4.6533899999999999</v>
      </c>
    </row>
    <row r="532" spans="1:2" x14ac:dyDescent="0.25">
      <c r="A532">
        <v>523</v>
      </c>
      <c r="B532">
        <v>4.6597400000000002</v>
      </c>
    </row>
    <row r="533" spans="1:2" x14ac:dyDescent="0.25">
      <c r="A533">
        <v>524</v>
      </c>
      <c r="B533">
        <v>4.6660899999999996</v>
      </c>
    </row>
    <row r="534" spans="1:2" x14ac:dyDescent="0.25">
      <c r="A534">
        <v>525</v>
      </c>
      <c r="B534">
        <v>4.6724399999999999</v>
      </c>
    </row>
    <row r="535" spans="1:2" x14ac:dyDescent="0.25">
      <c r="A535">
        <v>526</v>
      </c>
      <c r="B535">
        <v>4.6787799999999997</v>
      </c>
    </row>
    <row r="536" spans="1:2" x14ac:dyDescent="0.25">
      <c r="A536">
        <v>527</v>
      </c>
      <c r="B536">
        <v>4.68513</v>
      </c>
    </row>
    <row r="537" spans="1:2" x14ac:dyDescent="0.25">
      <c r="A537">
        <v>528</v>
      </c>
      <c r="B537">
        <v>4.6914699999999998</v>
      </c>
    </row>
    <row r="538" spans="1:2" x14ac:dyDescent="0.25">
      <c r="A538">
        <v>529</v>
      </c>
      <c r="B538">
        <v>4.6978099999999996</v>
      </c>
    </row>
    <row r="539" spans="1:2" x14ac:dyDescent="0.25">
      <c r="A539">
        <v>530</v>
      </c>
      <c r="B539">
        <v>4.7041500000000003</v>
      </c>
    </row>
    <row r="540" spans="1:2" x14ac:dyDescent="0.25">
      <c r="A540">
        <v>531</v>
      </c>
      <c r="B540">
        <v>4.7104900000000001</v>
      </c>
    </row>
    <row r="541" spans="1:2" x14ac:dyDescent="0.25">
      <c r="A541">
        <v>532</v>
      </c>
      <c r="B541">
        <v>4.7168200000000002</v>
      </c>
    </row>
    <row r="542" spans="1:2" x14ac:dyDescent="0.25">
      <c r="A542">
        <v>533</v>
      </c>
      <c r="B542">
        <v>4.7231500000000004</v>
      </c>
    </row>
    <row r="543" spans="1:2" x14ac:dyDescent="0.25">
      <c r="A543">
        <v>534</v>
      </c>
      <c r="B543">
        <v>4.7294900000000002</v>
      </c>
    </row>
    <row r="544" spans="1:2" x14ac:dyDescent="0.25">
      <c r="A544">
        <v>535</v>
      </c>
      <c r="B544">
        <v>4.7358200000000004</v>
      </c>
    </row>
    <row r="545" spans="1:2" x14ac:dyDescent="0.25">
      <c r="A545">
        <v>536</v>
      </c>
      <c r="B545">
        <v>4.74214</v>
      </c>
    </row>
    <row r="546" spans="1:2" x14ac:dyDescent="0.25">
      <c r="A546">
        <v>537</v>
      </c>
      <c r="B546">
        <v>4.7484700000000002</v>
      </c>
    </row>
    <row r="547" spans="1:2" x14ac:dyDescent="0.25">
      <c r="A547">
        <v>538</v>
      </c>
      <c r="B547">
        <v>4.7547899999999998</v>
      </c>
    </row>
    <row r="548" spans="1:2" x14ac:dyDescent="0.25">
      <c r="A548">
        <v>539</v>
      </c>
      <c r="B548">
        <v>4.7611100000000004</v>
      </c>
    </row>
    <row r="549" spans="1:2" x14ac:dyDescent="0.25">
      <c r="A549">
        <v>540</v>
      </c>
      <c r="B549">
        <v>4.7674300000000001</v>
      </c>
    </row>
    <row r="550" spans="1:2" x14ac:dyDescent="0.25">
      <c r="A550">
        <v>541</v>
      </c>
      <c r="B550">
        <v>4.7737499999999997</v>
      </c>
    </row>
    <row r="551" spans="1:2" x14ac:dyDescent="0.25">
      <c r="A551">
        <v>542</v>
      </c>
      <c r="B551">
        <v>4.7800700000000003</v>
      </c>
    </row>
    <row r="552" spans="1:2" x14ac:dyDescent="0.25">
      <c r="A552">
        <v>543</v>
      </c>
      <c r="B552">
        <v>4.7863800000000003</v>
      </c>
    </row>
    <row r="553" spans="1:2" x14ac:dyDescent="0.25">
      <c r="A553">
        <v>544</v>
      </c>
      <c r="B553">
        <v>4.7926900000000003</v>
      </c>
    </row>
    <row r="554" spans="1:2" x14ac:dyDescent="0.25">
      <c r="A554">
        <v>545</v>
      </c>
      <c r="B554">
        <v>4.7990000000000004</v>
      </c>
    </row>
    <row r="555" spans="1:2" x14ac:dyDescent="0.25">
      <c r="A555">
        <v>546</v>
      </c>
      <c r="B555">
        <v>4.8053100000000004</v>
      </c>
    </row>
    <row r="556" spans="1:2" x14ac:dyDescent="0.25">
      <c r="A556">
        <v>547</v>
      </c>
      <c r="B556">
        <v>4.8116199999999996</v>
      </c>
    </row>
    <row r="557" spans="1:2" x14ac:dyDescent="0.25">
      <c r="A557">
        <v>548</v>
      </c>
      <c r="B557">
        <v>4.81792</v>
      </c>
    </row>
    <row r="558" spans="1:2" x14ac:dyDescent="0.25">
      <c r="A558">
        <v>549</v>
      </c>
      <c r="B558">
        <v>4.8242200000000004</v>
      </c>
    </row>
    <row r="559" spans="1:2" x14ac:dyDescent="0.25">
      <c r="A559">
        <v>550</v>
      </c>
      <c r="B559">
        <v>4.8305199999999999</v>
      </c>
    </row>
    <row r="560" spans="1:2" x14ac:dyDescent="0.25">
      <c r="A560">
        <v>551</v>
      </c>
      <c r="B560">
        <v>4.8368200000000003</v>
      </c>
    </row>
    <row r="561" spans="1:2" x14ac:dyDescent="0.25">
      <c r="A561">
        <v>552</v>
      </c>
      <c r="B561">
        <v>4.8431199999999999</v>
      </c>
    </row>
    <row r="562" spans="1:2" x14ac:dyDescent="0.25">
      <c r="A562">
        <v>553</v>
      </c>
      <c r="B562">
        <v>4.8494200000000003</v>
      </c>
    </row>
    <row r="563" spans="1:2" x14ac:dyDescent="0.25">
      <c r="A563">
        <v>554</v>
      </c>
      <c r="B563">
        <v>4.8557100000000002</v>
      </c>
    </row>
    <row r="564" spans="1:2" x14ac:dyDescent="0.25">
      <c r="A564">
        <v>555</v>
      </c>
      <c r="B564">
        <v>4.8620000000000001</v>
      </c>
    </row>
    <row r="565" spans="1:2" x14ac:dyDescent="0.25">
      <c r="A565">
        <v>556</v>
      </c>
      <c r="B565">
        <v>4.86829</v>
      </c>
    </row>
    <row r="566" spans="1:2" x14ac:dyDescent="0.25">
      <c r="A566">
        <v>557</v>
      </c>
      <c r="B566">
        <v>4.8745799999999999</v>
      </c>
    </row>
    <row r="567" spans="1:2" x14ac:dyDescent="0.25">
      <c r="A567">
        <v>558</v>
      </c>
      <c r="B567">
        <v>4.8808600000000002</v>
      </c>
    </row>
    <row r="568" spans="1:2" x14ac:dyDescent="0.25">
      <c r="A568">
        <v>559</v>
      </c>
      <c r="B568">
        <v>4.8871399999999996</v>
      </c>
    </row>
    <row r="569" spans="1:2" x14ac:dyDescent="0.25">
      <c r="A569">
        <v>560</v>
      </c>
      <c r="B569">
        <v>4.8934300000000004</v>
      </c>
    </row>
    <row r="570" spans="1:2" x14ac:dyDescent="0.25">
      <c r="A570">
        <v>561</v>
      </c>
      <c r="B570">
        <v>4.8997099999999998</v>
      </c>
    </row>
    <row r="571" spans="1:2" x14ac:dyDescent="0.25">
      <c r="A571">
        <v>562</v>
      </c>
      <c r="B571">
        <v>4.9059799999999996</v>
      </c>
    </row>
    <row r="572" spans="1:2" x14ac:dyDescent="0.25">
      <c r="A572">
        <v>563</v>
      </c>
      <c r="B572">
        <v>4.9122599999999998</v>
      </c>
    </row>
    <row r="573" spans="1:2" x14ac:dyDescent="0.25">
      <c r="A573">
        <v>564</v>
      </c>
      <c r="B573">
        <v>4.9185400000000001</v>
      </c>
    </row>
    <row r="574" spans="1:2" x14ac:dyDescent="0.25">
      <c r="A574">
        <v>565</v>
      </c>
      <c r="B574">
        <v>4.9248099999999999</v>
      </c>
    </row>
    <row r="575" spans="1:2" x14ac:dyDescent="0.25">
      <c r="A575">
        <v>566</v>
      </c>
      <c r="B575">
        <v>4.9310799999999997</v>
      </c>
    </row>
    <row r="576" spans="1:2" x14ac:dyDescent="0.25">
      <c r="A576">
        <v>567</v>
      </c>
      <c r="B576">
        <v>4.9373500000000003</v>
      </c>
    </row>
    <row r="577" spans="1:2" x14ac:dyDescent="0.25">
      <c r="A577">
        <v>568</v>
      </c>
      <c r="B577">
        <v>4.9436099999999996</v>
      </c>
    </row>
    <row r="578" spans="1:2" x14ac:dyDescent="0.25">
      <c r="A578">
        <v>569</v>
      </c>
      <c r="B578">
        <v>4.9498800000000003</v>
      </c>
    </row>
    <row r="579" spans="1:2" x14ac:dyDescent="0.25">
      <c r="A579">
        <v>570</v>
      </c>
      <c r="B579">
        <v>4.9561400000000004</v>
      </c>
    </row>
    <row r="580" spans="1:2" x14ac:dyDescent="0.25">
      <c r="A580">
        <v>571</v>
      </c>
      <c r="B580">
        <v>4.9623999999999997</v>
      </c>
    </row>
    <row r="581" spans="1:2" x14ac:dyDescent="0.25">
      <c r="A581">
        <v>572</v>
      </c>
      <c r="B581">
        <v>4.9686599999999999</v>
      </c>
    </row>
    <row r="582" spans="1:2" x14ac:dyDescent="0.25">
      <c r="A582">
        <v>573</v>
      </c>
      <c r="B582">
        <v>4.97492</v>
      </c>
    </row>
    <row r="583" spans="1:2" x14ac:dyDescent="0.25">
      <c r="A583">
        <v>574</v>
      </c>
      <c r="B583">
        <v>4.9811800000000002</v>
      </c>
    </row>
    <row r="584" spans="1:2" x14ac:dyDescent="0.25">
      <c r="A584">
        <v>575</v>
      </c>
      <c r="B584">
        <v>4.9874299999999998</v>
      </c>
    </row>
    <row r="585" spans="1:2" x14ac:dyDescent="0.25">
      <c r="A585">
        <v>576</v>
      </c>
      <c r="B585">
        <v>4.9936800000000003</v>
      </c>
    </row>
    <row r="586" spans="1:2" x14ac:dyDescent="0.25">
      <c r="A586">
        <v>577</v>
      </c>
      <c r="B586">
        <v>4.99993</v>
      </c>
    </row>
    <row r="587" spans="1:2" x14ac:dyDescent="0.25">
      <c r="A587">
        <v>578</v>
      </c>
      <c r="B587">
        <v>5.0061799999999996</v>
      </c>
    </row>
    <row r="588" spans="1:2" x14ac:dyDescent="0.25">
      <c r="A588">
        <v>579</v>
      </c>
      <c r="B588">
        <v>5.0124199999999997</v>
      </c>
    </row>
    <row r="589" spans="1:2" x14ac:dyDescent="0.25">
      <c r="A589">
        <v>580</v>
      </c>
      <c r="B589">
        <v>5.0186700000000002</v>
      </c>
    </row>
    <row r="590" spans="1:2" x14ac:dyDescent="0.25">
      <c r="A590">
        <v>581</v>
      </c>
      <c r="B590">
        <v>5.0249100000000002</v>
      </c>
    </row>
    <row r="591" spans="1:2" x14ac:dyDescent="0.25">
      <c r="A591">
        <v>582</v>
      </c>
      <c r="B591">
        <v>5.0311500000000002</v>
      </c>
    </row>
    <row r="592" spans="1:2" x14ac:dyDescent="0.25">
      <c r="A592">
        <v>583</v>
      </c>
      <c r="B592">
        <v>5.0373900000000003</v>
      </c>
    </row>
    <row r="593" spans="1:2" x14ac:dyDescent="0.25">
      <c r="A593">
        <v>584</v>
      </c>
      <c r="B593">
        <v>5.0436300000000003</v>
      </c>
    </row>
    <row r="594" spans="1:2" x14ac:dyDescent="0.25">
      <c r="A594">
        <v>585</v>
      </c>
      <c r="B594">
        <v>5.0498599999999998</v>
      </c>
    </row>
    <row r="595" spans="1:2" x14ac:dyDescent="0.25">
      <c r="A595">
        <v>586</v>
      </c>
      <c r="B595">
        <v>5.0560999999999998</v>
      </c>
    </row>
    <row r="596" spans="1:2" x14ac:dyDescent="0.25">
      <c r="A596">
        <v>587</v>
      </c>
      <c r="B596">
        <v>5.0623300000000002</v>
      </c>
    </row>
    <row r="597" spans="1:2" x14ac:dyDescent="0.25">
      <c r="A597">
        <v>588</v>
      </c>
      <c r="B597">
        <v>5.0685599999999997</v>
      </c>
    </row>
    <row r="598" spans="1:2" x14ac:dyDescent="0.25">
      <c r="A598">
        <v>589</v>
      </c>
      <c r="B598">
        <v>5.0747900000000001</v>
      </c>
    </row>
    <row r="599" spans="1:2" x14ac:dyDescent="0.25">
      <c r="A599">
        <v>590</v>
      </c>
      <c r="B599">
        <v>5.08101</v>
      </c>
    </row>
    <row r="600" spans="1:2" x14ac:dyDescent="0.25">
      <c r="A600">
        <v>591</v>
      </c>
      <c r="B600">
        <v>5.0872400000000004</v>
      </c>
    </row>
    <row r="601" spans="1:2" x14ac:dyDescent="0.25">
      <c r="A601">
        <v>592</v>
      </c>
      <c r="B601">
        <v>5.0934600000000003</v>
      </c>
    </row>
    <row r="602" spans="1:2" x14ac:dyDescent="0.25">
      <c r="A602">
        <v>593</v>
      </c>
      <c r="B602">
        <v>5.0996800000000002</v>
      </c>
    </row>
    <row r="603" spans="1:2" x14ac:dyDescent="0.25">
      <c r="A603">
        <v>594</v>
      </c>
      <c r="B603">
        <v>5.1059000000000001</v>
      </c>
    </row>
    <row r="604" spans="1:2" x14ac:dyDescent="0.25">
      <c r="A604">
        <v>595</v>
      </c>
      <c r="B604">
        <v>5.11212</v>
      </c>
    </row>
    <row r="605" spans="1:2" x14ac:dyDescent="0.25">
      <c r="A605">
        <v>596</v>
      </c>
      <c r="B605">
        <v>5.1183300000000003</v>
      </c>
    </row>
    <row r="606" spans="1:2" x14ac:dyDescent="0.25">
      <c r="A606">
        <v>597</v>
      </c>
      <c r="B606">
        <v>5.1245399999999997</v>
      </c>
    </row>
    <row r="607" spans="1:2" x14ac:dyDescent="0.25">
      <c r="A607">
        <v>598</v>
      </c>
      <c r="B607">
        <v>5.1307600000000004</v>
      </c>
    </row>
    <row r="608" spans="1:2" x14ac:dyDescent="0.25">
      <c r="A608">
        <v>599</v>
      </c>
      <c r="B608">
        <v>5.1369600000000002</v>
      </c>
    </row>
    <row r="609" spans="1:2" x14ac:dyDescent="0.25">
      <c r="A609">
        <v>600</v>
      </c>
      <c r="B609">
        <v>5.1431699999999996</v>
      </c>
    </row>
    <row r="610" spans="1:2" x14ac:dyDescent="0.25">
      <c r="A610">
        <v>601</v>
      </c>
      <c r="B610">
        <v>5.1493799999999998</v>
      </c>
    </row>
    <row r="611" spans="1:2" x14ac:dyDescent="0.25">
      <c r="A611">
        <v>602</v>
      </c>
      <c r="B611">
        <v>5.1555799999999996</v>
      </c>
    </row>
    <row r="612" spans="1:2" x14ac:dyDescent="0.25">
      <c r="A612">
        <v>603</v>
      </c>
      <c r="B612">
        <v>5.1617800000000003</v>
      </c>
    </row>
    <row r="613" spans="1:2" x14ac:dyDescent="0.25">
      <c r="A613">
        <v>604</v>
      </c>
      <c r="B613">
        <v>5.16798</v>
      </c>
    </row>
    <row r="614" spans="1:2" x14ac:dyDescent="0.25">
      <c r="A614">
        <v>605</v>
      </c>
      <c r="B614">
        <v>5.1741799999999998</v>
      </c>
    </row>
    <row r="615" spans="1:2" x14ac:dyDescent="0.25">
      <c r="A615">
        <v>606</v>
      </c>
      <c r="B615">
        <v>5.1803800000000004</v>
      </c>
    </row>
    <row r="616" spans="1:2" x14ac:dyDescent="0.25">
      <c r="A616">
        <v>607</v>
      </c>
      <c r="B616">
        <v>5.1865699999999997</v>
      </c>
    </row>
    <row r="617" spans="1:2" x14ac:dyDescent="0.25">
      <c r="A617">
        <v>608</v>
      </c>
      <c r="B617">
        <v>5.1927599999999998</v>
      </c>
    </row>
    <row r="618" spans="1:2" x14ac:dyDescent="0.25">
      <c r="A618">
        <v>609</v>
      </c>
      <c r="B618">
        <v>5.1989599999999996</v>
      </c>
    </row>
    <row r="619" spans="1:2" x14ac:dyDescent="0.25">
      <c r="A619">
        <v>610</v>
      </c>
      <c r="B619">
        <v>5.2051499999999997</v>
      </c>
    </row>
    <row r="620" spans="1:2" x14ac:dyDescent="0.25">
      <c r="A620">
        <v>611</v>
      </c>
      <c r="B620">
        <v>5.2113300000000002</v>
      </c>
    </row>
    <row r="621" spans="1:2" x14ac:dyDescent="0.25">
      <c r="A621">
        <v>612</v>
      </c>
      <c r="B621">
        <v>5.2175200000000004</v>
      </c>
    </row>
    <row r="622" spans="1:2" x14ac:dyDescent="0.25">
      <c r="A622">
        <v>613</v>
      </c>
      <c r="B622">
        <v>5.2237</v>
      </c>
    </row>
    <row r="623" spans="1:2" x14ac:dyDescent="0.25">
      <c r="A623">
        <v>614</v>
      </c>
      <c r="B623">
        <v>5.2298900000000001</v>
      </c>
    </row>
    <row r="624" spans="1:2" x14ac:dyDescent="0.25">
      <c r="A624">
        <v>615</v>
      </c>
      <c r="B624">
        <v>5.2360600000000002</v>
      </c>
    </row>
    <row r="625" spans="1:2" x14ac:dyDescent="0.25">
      <c r="A625">
        <v>616</v>
      </c>
      <c r="B625">
        <v>5.2422399999999998</v>
      </c>
    </row>
    <row r="626" spans="1:2" x14ac:dyDescent="0.25">
      <c r="A626">
        <v>617</v>
      </c>
      <c r="B626">
        <v>5.2484200000000003</v>
      </c>
    </row>
    <row r="627" spans="1:2" x14ac:dyDescent="0.25">
      <c r="A627">
        <v>618</v>
      </c>
      <c r="B627">
        <v>5.2545900000000003</v>
      </c>
    </row>
    <row r="628" spans="1:2" x14ac:dyDescent="0.25">
      <c r="A628">
        <v>619</v>
      </c>
      <c r="B628">
        <v>5.2607699999999999</v>
      </c>
    </row>
    <row r="629" spans="1:2" x14ac:dyDescent="0.25">
      <c r="A629">
        <v>620</v>
      </c>
      <c r="B629">
        <v>5.26694</v>
      </c>
    </row>
    <row r="630" spans="1:2" x14ac:dyDescent="0.25">
      <c r="A630">
        <v>621</v>
      </c>
      <c r="B630">
        <v>5.27311</v>
      </c>
    </row>
    <row r="631" spans="1:2" x14ac:dyDescent="0.25">
      <c r="A631">
        <v>622</v>
      </c>
      <c r="B631">
        <v>5.27928</v>
      </c>
    </row>
    <row r="632" spans="1:2" x14ac:dyDescent="0.25">
      <c r="A632">
        <v>623</v>
      </c>
      <c r="B632">
        <v>5.2854400000000004</v>
      </c>
    </row>
    <row r="633" spans="1:2" x14ac:dyDescent="0.25">
      <c r="A633">
        <v>624</v>
      </c>
      <c r="B633">
        <v>5.2915999999999999</v>
      </c>
    </row>
    <row r="634" spans="1:2" x14ac:dyDescent="0.25">
      <c r="A634">
        <v>625</v>
      </c>
      <c r="B634">
        <v>5.2977699999999999</v>
      </c>
    </row>
    <row r="635" spans="1:2" x14ac:dyDescent="0.25">
      <c r="A635">
        <v>626</v>
      </c>
      <c r="B635">
        <v>5.3039300000000003</v>
      </c>
    </row>
    <row r="636" spans="1:2" x14ac:dyDescent="0.25">
      <c r="A636">
        <v>627</v>
      </c>
      <c r="B636">
        <v>5.3100899999999998</v>
      </c>
    </row>
    <row r="637" spans="1:2" x14ac:dyDescent="0.25">
      <c r="A637">
        <v>628</v>
      </c>
      <c r="B637">
        <v>5.3162399999999996</v>
      </c>
    </row>
    <row r="638" spans="1:2" x14ac:dyDescent="0.25">
      <c r="A638">
        <v>629</v>
      </c>
      <c r="B638">
        <v>5.3224</v>
      </c>
    </row>
    <row r="639" spans="1:2" x14ac:dyDescent="0.25">
      <c r="A639">
        <v>630</v>
      </c>
      <c r="B639">
        <v>5.3285499999999999</v>
      </c>
    </row>
    <row r="640" spans="1:2" x14ac:dyDescent="0.25">
      <c r="A640">
        <v>631</v>
      </c>
      <c r="B640">
        <v>5.3346999999999998</v>
      </c>
    </row>
    <row r="641" spans="1:2" x14ac:dyDescent="0.25">
      <c r="A641">
        <v>632</v>
      </c>
      <c r="B641">
        <v>5.3408499999999997</v>
      </c>
    </row>
    <row r="642" spans="1:2" x14ac:dyDescent="0.25">
      <c r="A642">
        <v>633</v>
      </c>
      <c r="B642">
        <v>5.3470000000000004</v>
      </c>
    </row>
    <row r="643" spans="1:2" x14ac:dyDescent="0.25">
      <c r="A643">
        <v>634</v>
      </c>
      <c r="B643">
        <v>5.3531500000000003</v>
      </c>
    </row>
    <row r="644" spans="1:2" x14ac:dyDescent="0.25">
      <c r="A644">
        <v>635</v>
      </c>
      <c r="B644">
        <v>5.3592899999999997</v>
      </c>
    </row>
    <row r="645" spans="1:2" x14ac:dyDescent="0.25">
      <c r="A645">
        <v>636</v>
      </c>
      <c r="B645">
        <v>5.3654299999999999</v>
      </c>
    </row>
    <row r="646" spans="1:2" x14ac:dyDescent="0.25">
      <c r="A646">
        <v>637</v>
      </c>
      <c r="B646">
        <v>5.3715700000000002</v>
      </c>
    </row>
    <row r="647" spans="1:2" x14ac:dyDescent="0.25">
      <c r="A647">
        <v>638</v>
      </c>
      <c r="B647">
        <v>5.3777100000000004</v>
      </c>
    </row>
    <row r="648" spans="1:2" x14ac:dyDescent="0.25">
      <c r="A648">
        <v>639</v>
      </c>
      <c r="B648">
        <v>5.3838499999999998</v>
      </c>
    </row>
    <row r="649" spans="1:2" x14ac:dyDescent="0.25">
      <c r="A649">
        <v>640</v>
      </c>
      <c r="B649">
        <v>5.3899800000000004</v>
      </c>
    </row>
    <row r="650" spans="1:2" x14ac:dyDescent="0.25">
      <c r="A650">
        <v>641</v>
      </c>
      <c r="B650">
        <v>5.3961199999999998</v>
      </c>
    </row>
    <row r="651" spans="1:2" x14ac:dyDescent="0.25">
      <c r="A651">
        <v>642</v>
      </c>
      <c r="B651">
        <v>5.4022500000000004</v>
      </c>
    </row>
    <row r="652" spans="1:2" x14ac:dyDescent="0.25">
      <c r="A652">
        <v>643</v>
      </c>
      <c r="B652">
        <v>5.4083800000000002</v>
      </c>
    </row>
    <row r="653" spans="1:2" x14ac:dyDescent="0.25">
      <c r="A653">
        <v>644</v>
      </c>
      <c r="B653">
        <v>5.4145099999999999</v>
      </c>
    </row>
    <row r="654" spans="1:2" x14ac:dyDescent="0.25">
      <c r="A654">
        <v>645</v>
      </c>
      <c r="B654">
        <v>5.4206300000000001</v>
      </c>
    </row>
    <row r="655" spans="1:2" x14ac:dyDescent="0.25">
      <c r="A655">
        <v>646</v>
      </c>
      <c r="B655">
        <v>5.4267599999999998</v>
      </c>
    </row>
    <row r="656" spans="1:2" x14ac:dyDescent="0.25">
      <c r="A656">
        <v>647</v>
      </c>
      <c r="B656">
        <v>5.4328799999999999</v>
      </c>
    </row>
    <row r="657" spans="1:2" x14ac:dyDescent="0.25">
      <c r="A657">
        <v>648</v>
      </c>
      <c r="B657">
        <v>5.4390000000000001</v>
      </c>
    </row>
    <row r="658" spans="1:2" x14ac:dyDescent="0.25">
      <c r="A658">
        <v>649</v>
      </c>
      <c r="B658">
        <v>5.4451200000000002</v>
      </c>
    </row>
    <row r="659" spans="1:2" x14ac:dyDescent="0.25">
      <c r="A659">
        <v>650</v>
      </c>
      <c r="B659">
        <v>5.4512400000000003</v>
      </c>
    </row>
    <row r="660" spans="1:2" x14ac:dyDescent="0.25">
      <c r="A660">
        <v>651</v>
      </c>
      <c r="B660">
        <v>5.4573499999999999</v>
      </c>
    </row>
    <row r="661" spans="1:2" x14ac:dyDescent="0.25">
      <c r="A661">
        <v>652</v>
      </c>
      <c r="B661">
        <v>5.4634600000000004</v>
      </c>
    </row>
    <row r="662" spans="1:2" x14ac:dyDescent="0.25">
      <c r="A662">
        <v>653</v>
      </c>
      <c r="B662">
        <v>5.4695799999999997</v>
      </c>
    </row>
    <row r="663" spans="1:2" x14ac:dyDescent="0.25">
      <c r="A663">
        <v>654</v>
      </c>
      <c r="B663">
        <v>5.4756900000000002</v>
      </c>
    </row>
    <row r="664" spans="1:2" x14ac:dyDescent="0.25">
      <c r="A664">
        <v>655</v>
      </c>
      <c r="B664">
        <v>5.4817999999999998</v>
      </c>
    </row>
    <row r="665" spans="1:2" x14ac:dyDescent="0.25">
      <c r="A665">
        <v>656</v>
      </c>
      <c r="B665">
        <v>5.4878999999999998</v>
      </c>
    </row>
    <row r="666" spans="1:2" x14ac:dyDescent="0.25">
      <c r="A666">
        <v>657</v>
      </c>
      <c r="B666">
        <v>5.4940100000000003</v>
      </c>
    </row>
    <row r="667" spans="1:2" x14ac:dyDescent="0.25">
      <c r="A667">
        <v>658</v>
      </c>
      <c r="B667">
        <v>5.5001100000000003</v>
      </c>
    </row>
    <row r="668" spans="1:2" x14ac:dyDescent="0.25">
      <c r="A668">
        <v>659</v>
      </c>
      <c r="B668">
        <v>5.5062100000000003</v>
      </c>
    </row>
    <row r="669" spans="1:2" x14ac:dyDescent="0.25">
      <c r="A669">
        <v>660</v>
      </c>
      <c r="B669">
        <v>5.5123100000000003</v>
      </c>
    </row>
    <row r="670" spans="1:2" x14ac:dyDescent="0.25">
      <c r="A670">
        <v>661</v>
      </c>
      <c r="B670">
        <v>5.5184100000000003</v>
      </c>
    </row>
    <row r="671" spans="1:2" x14ac:dyDescent="0.25">
      <c r="A671">
        <v>662</v>
      </c>
      <c r="B671">
        <v>5.5245100000000003</v>
      </c>
    </row>
    <row r="672" spans="1:2" x14ac:dyDescent="0.25">
      <c r="A672">
        <v>663</v>
      </c>
      <c r="B672">
        <v>5.5305999999999997</v>
      </c>
    </row>
    <row r="673" spans="1:2" x14ac:dyDescent="0.25">
      <c r="A673">
        <v>664</v>
      </c>
      <c r="B673">
        <v>5.5366900000000001</v>
      </c>
    </row>
    <row r="674" spans="1:2" x14ac:dyDescent="0.25">
      <c r="A674">
        <v>665</v>
      </c>
      <c r="B674">
        <v>5.5427799999999996</v>
      </c>
    </row>
    <row r="675" spans="1:2" x14ac:dyDescent="0.25">
      <c r="A675">
        <v>666</v>
      </c>
      <c r="B675">
        <v>5.54887</v>
      </c>
    </row>
    <row r="676" spans="1:2" x14ac:dyDescent="0.25">
      <c r="A676">
        <v>667</v>
      </c>
      <c r="B676">
        <v>5.5549600000000003</v>
      </c>
    </row>
    <row r="677" spans="1:2" x14ac:dyDescent="0.25">
      <c r="A677">
        <v>668</v>
      </c>
      <c r="B677">
        <v>5.5610400000000002</v>
      </c>
    </row>
    <row r="678" spans="1:2" x14ac:dyDescent="0.25">
      <c r="A678">
        <v>669</v>
      </c>
      <c r="B678">
        <v>5.5671299999999997</v>
      </c>
    </row>
    <row r="679" spans="1:2" x14ac:dyDescent="0.25">
      <c r="A679">
        <v>670</v>
      </c>
      <c r="B679">
        <v>5.5732100000000004</v>
      </c>
    </row>
    <row r="680" spans="1:2" x14ac:dyDescent="0.25">
      <c r="A680">
        <v>671</v>
      </c>
      <c r="B680">
        <v>5.5792900000000003</v>
      </c>
    </row>
    <row r="681" spans="1:2" x14ac:dyDescent="0.25">
      <c r="A681">
        <v>672</v>
      </c>
      <c r="B681">
        <v>5.5853700000000002</v>
      </c>
    </row>
    <row r="682" spans="1:2" x14ac:dyDescent="0.25">
      <c r="A682">
        <v>673</v>
      </c>
      <c r="B682">
        <v>5.59145</v>
      </c>
    </row>
    <row r="683" spans="1:2" x14ac:dyDescent="0.25">
      <c r="A683">
        <v>674</v>
      </c>
      <c r="B683">
        <v>5.5975200000000003</v>
      </c>
    </row>
    <row r="684" spans="1:2" x14ac:dyDescent="0.25">
      <c r="A684">
        <v>675</v>
      </c>
      <c r="B684">
        <v>5.6036000000000001</v>
      </c>
    </row>
    <row r="685" spans="1:2" x14ac:dyDescent="0.25">
      <c r="A685">
        <v>676</v>
      </c>
      <c r="B685">
        <v>5.6096700000000004</v>
      </c>
    </row>
    <row r="686" spans="1:2" x14ac:dyDescent="0.25">
      <c r="A686">
        <v>677</v>
      </c>
      <c r="B686">
        <v>5.6157399999999997</v>
      </c>
    </row>
    <row r="687" spans="1:2" x14ac:dyDescent="0.25">
      <c r="A687">
        <v>678</v>
      </c>
      <c r="B687">
        <v>5.6218000000000004</v>
      </c>
    </row>
    <row r="688" spans="1:2" x14ac:dyDescent="0.25">
      <c r="A688">
        <v>679</v>
      </c>
      <c r="B688">
        <v>5.6278699999999997</v>
      </c>
    </row>
    <row r="689" spans="1:2" x14ac:dyDescent="0.25">
      <c r="A689">
        <v>680</v>
      </c>
      <c r="B689">
        <v>5.6339399999999999</v>
      </c>
    </row>
    <row r="690" spans="1:2" x14ac:dyDescent="0.25">
      <c r="A690">
        <v>681</v>
      </c>
      <c r="B690">
        <v>5.64</v>
      </c>
    </row>
    <row r="691" spans="1:2" x14ac:dyDescent="0.25">
      <c r="A691">
        <v>682</v>
      </c>
      <c r="B691">
        <v>5.6460600000000003</v>
      </c>
    </row>
    <row r="692" spans="1:2" x14ac:dyDescent="0.25">
      <c r="A692">
        <v>683</v>
      </c>
      <c r="B692">
        <v>5.65212</v>
      </c>
    </row>
    <row r="693" spans="1:2" x14ac:dyDescent="0.25">
      <c r="A693">
        <v>684</v>
      </c>
      <c r="B693">
        <v>5.6581799999999998</v>
      </c>
    </row>
    <row r="694" spans="1:2" x14ac:dyDescent="0.25">
      <c r="A694">
        <v>685</v>
      </c>
      <c r="B694">
        <v>5.6642299999999999</v>
      </c>
    </row>
    <row r="695" spans="1:2" x14ac:dyDescent="0.25">
      <c r="A695">
        <v>686</v>
      </c>
      <c r="B695">
        <v>5.6702899999999996</v>
      </c>
    </row>
    <row r="696" spans="1:2" x14ac:dyDescent="0.25">
      <c r="A696">
        <v>687</v>
      </c>
      <c r="B696">
        <v>5.6763399999999997</v>
      </c>
    </row>
    <row r="697" spans="1:2" x14ac:dyDescent="0.25">
      <c r="A697">
        <v>688</v>
      </c>
      <c r="B697">
        <v>5.6823899999999998</v>
      </c>
    </row>
    <row r="698" spans="1:2" x14ac:dyDescent="0.25">
      <c r="A698">
        <v>689</v>
      </c>
      <c r="B698">
        <v>5.6884399999999999</v>
      </c>
    </row>
    <row r="699" spans="1:2" x14ac:dyDescent="0.25">
      <c r="A699">
        <v>690</v>
      </c>
      <c r="B699">
        <v>5.6944900000000001</v>
      </c>
    </row>
    <row r="700" spans="1:2" x14ac:dyDescent="0.25">
      <c r="A700">
        <v>691.71400000000006</v>
      </c>
      <c r="B700">
        <v>5.7048500000000004</v>
      </c>
    </row>
    <row r="701" spans="1:2" x14ac:dyDescent="0.25">
      <c r="A701">
        <v>693.42899999999997</v>
      </c>
      <c r="B701">
        <v>5.7152000000000003</v>
      </c>
    </row>
    <row r="702" spans="1:2" x14ac:dyDescent="0.25">
      <c r="A702">
        <v>695.14300000000003</v>
      </c>
      <c r="B702">
        <v>5.7255599999999998</v>
      </c>
    </row>
    <row r="703" spans="1:2" x14ac:dyDescent="0.25">
      <c r="A703">
        <v>696.85699999999997</v>
      </c>
      <c r="B703">
        <v>5.7359</v>
      </c>
    </row>
    <row r="704" spans="1:2" x14ac:dyDescent="0.25">
      <c r="A704">
        <v>698.57100000000003</v>
      </c>
      <c r="B704">
        <v>5.7462499999999999</v>
      </c>
    </row>
    <row r="705" spans="1:2" x14ac:dyDescent="0.25">
      <c r="A705">
        <v>700.28599999999994</v>
      </c>
      <c r="B705">
        <v>5.7565799999999996</v>
      </c>
    </row>
    <row r="706" spans="1:2" x14ac:dyDescent="0.25">
      <c r="A706">
        <v>702</v>
      </c>
      <c r="B706">
        <v>5.7669100000000002</v>
      </c>
    </row>
    <row r="707" spans="1:2" x14ac:dyDescent="0.25">
      <c r="A707">
        <v>703.71400000000006</v>
      </c>
      <c r="B707">
        <v>5.7772399999999999</v>
      </c>
    </row>
    <row r="708" spans="1:2" x14ac:dyDescent="0.25">
      <c r="A708">
        <v>705.42899999999997</v>
      </c>
      <c r="B708">
        <v>5.78756</v>
      </c>
    </row>
    <row r="709" spans="1:2" x14ac:dyDescent="0.25">
      <c r="A709">
        <v>707.14300000000003</v>
      </c>
      <c r="B709">
        <v>5.7978800000000001</v>
      </c>
    </row>
    <row r="710" spans="1:2" x14ac:dyDescent="0.25">
      <c r="A710">
        <v>708.85699999999997</v>
      </c>
      <c r="B710">
        <v>5.8081899999999997</v>
      </c>
    </row>
    <row r="711" spans="1:2" x14ac:dyDescent="0.25">
      <c r="A711">
        <v>710.57100000000003</v>
      </c>
      <c r="B711">
        <v>5.8185000000000002</v>
      </c>
    </row>
    <row r="712" spans="1:2" x14ac:dyDescent="0.25">
      <c r="A712">
        <v>712.28599999999994</v>
      </c>
      <c r="B712">
        <v>5.8288000000000002</v>
      </c>
    </row>
    <row r="713" spans="1:2" x14ac:dyDescent="0.25">
      <c r="A713">
        <v>714</v>
      </c>
      <c r="B713">
        <v>5.8391000000000002</v>
      </c>
    </row>
    <row r="714" spans="1:2" x14ac:dyDescent="0.25">
      <c r="A714">
        <v>715</v>
      </c>
      <c r="B714">
        <v>5.8451000000000004</v>
      </c>
    </row>
    <row r="715" spans="1:2" x14ac:dyDescent="0.25">
      <c r="A715">
        <v>716</v>
      </c>
      <c r="B715">
        <v>5.8510999999999997</v>
      </c>
    </row>
    <row r="716" spans="1:2" x14ac:dyDescent="0.25">
      <c r="A716">
        <v>717</v>
      </c>
      <c r="B716">
        <v>5.8571</v>
      </c>
    </row>
    <row r="717" spans="1:2" x14ac:dyDescent="0.25">
      <c r="A717">
        <v>718</v>
      </c>
      <c r="B717">
        <v>5.8631000000000002</v>
      </c>
    </row>
    <row r="718" spans="1:2" x14ac:dyDescent="0.25">
      <c r="A718">
        <v>719</v>
      </c>
      <c r="B718">
        <v>5.8691000000000004</v>
      </c>
    </row>
    <row r="719" spans="1:2" x14ac:dyDescent="0.25">
      <c r="A719">
        <v>720</v>
      </c>
      <c r="B719">
        <v>5.8750999999999998</v>
      </c>
    </row>
    <row r="720" spans="1:2" x14ac:dyDescent="0.25">
      <c r="A720">
        <v>721</v>
      </c>
      <c r="B720">
        <v>5.8810900000000004</v>
      </c>
    </row>
    <row r="721" spans="1:2" x14ac:dyDescent="0.25">
      <c r="A721">
        <v>722</v>
      </c>
      <c r="B721">
        <v>5.8870800000000001</v>
      </c>
    </row>
    <row r="722" spans="1:2" x14ac:dyDescent="0.25">
      <c r="A722">
        <v>723</v>
      </c>
      <c r="B722">
        <v>5.8930800000000003</v>
      </c>
    </row>
    <row r="723" spans="1:2" x14ac:dyDescent="0.25">
      <c r="A723">
        <v>724</v>
      </c>
      <c r="B723">
        <v>5.8990600000000004</v>
      </c>
    </row>
    <row r="724" spans="1:2" x14ac:dyDescent="0.25">
      <c r="A724">
        <v>725</v>
      </c>
      <c r="B724">
        <v>5.9050500000000001</v>
      </c>
    </row>
    <row r="725" spans="1:2" x14ac:dyDescent="0.25">
      <c r="A725">
        <v>726</v>
      </c>
      <c r="B725">
        <v>5.9110300000000002</v>
      </c>
    </row>
    <row r="726" spans="1:2" x14ac:dyDescent="0.25">
      <c r="A726">
        <v>727</v>
      </c>
      <c r="B726">
        <v>5.9170199999999999</v>
      </c>
    </row>
    <row r="727" spans="1:2" x14ac:dyDescent="0.25">
      <c r="A727">
        <v>728</v>
      </c>
      <c r="B727">
        <v>5.923</v>
      </c>
    </row>
    <row r="728" spans="1:2" x14ac:dyDescent="0.25">
      <c r="A728">
        <v>729</v>
      </c>
      <c r="B728">
        <v>5.9289800000000001</v>
      </c>
    </row>
    <row r="729" spans="1:2" x14ac:dyDescent="0.25">
      <c r="A729">
        <v>730</v>
      </c>
      <c r="B729">
        <v>5.9349600000000002</v>
      </c>
    </row>
    <row r="730" spans="1:2" x14ac:dyDescent="0.25">
      <c r="A730">
        <v>731</v>
      </c>
      <c r="B730">
        <v>5.9409400000000003</v>
      </c>
    </row>
    <row r="731" spans="1:2" x14ac:dyDescent="0.25">
      <c r="A731">
        <v>732</v>
      </c>
      <c r="B731">
        <v>5.9469099999999999</v>
      </c>
    </row>
    <row r="732" spans="1:2" x14ac:dyDescent="0.25">
      <c r="A732">
        <v>733</v>
      </c>
      <c r="B732">
        <v>5.95289</v>
      </c>
    </row>
    <row r="733" spans="1:2" x14ac:dyDescent="0.25">
      <c r="A733">
        <v>734</v>
      </c>
      <c r="B733">
        <v>5.9588599999999996</v>
      </c>
    </row>
    <row r="734" spans="1:2" x14ac:dyDescent="0.25">
      <c r="A734">
        <v>735</v>
      </c>
      <c r="B734">
        <v>5.9648300000000001</v>
      </c>
    </row>
    <row r="735" spans="1:2" x14ac:dyDescent="0.25">
      <c r="A735">
        <v>736</v>
      </c>
      <c r="B735">
        <v>5.9707999999999997</v>
      </c>
    </row>
    <row r="736" spans="1:2" x14ac:dyDescent="0.25">
      <c r="A736">
        <v>737</v>
      </c>
      <c r="B736">
        <v>5.9767700000000001</v>
      </c>
    </row>
    <row r="737" spans="1:2" x14ac:dyDescent="0.25">
      <c r="A737">
        <v>738</v>
      </c>
      <c r="B737">
        <v>5.9827300000000001</v>
      </c>
    </row>
    <row r="738" spans="1:2" x14ac:dyDescent="0.25">
      <c r="A738">
        <v>739</v>
      </c>
      <c r="B738">
        <v>5.9886900000000001</v>
      </c>
    </row>
    <row r="739" spans="1:2" x14ac:dyDescent="0.25">
      <c r="A739">
        <v>740</v>
      </c>
      <c r="B739">
        <v>5.99465</v>
      </c>
    </row>
    <row r="740" spans="1:2" x14ac:dyDescent="0.25">
      <c r="A740">
        <v>741</v>
      </c>
      <c r="B740">
        <v>6.00061</v>
      </c>
    </row>
    <row r="741" spans="1:2" x14ac:dyDescent="0.25">
      <c r="A741">
        <v>742</v>
      </c>
      <c r="B741">
        <v>6.00657</v>
      </c>
    </row>
    <row r="742" spans="1:2" x14ac:dyDescent="0.25">
      <c r="A742">
        <v>743</v>
      </c>
      <c r="B742">
        <v>6.0125299999999999</v>
      </c>
    </row>
    <row r="743" spans="1:2" x14ac:dyDescent="0.25">
      <c r="A743">
        <v>744</v>
      </c>
      <c r="B743">
        <v>6.0184800000000003</v>
      </c>
    </row>
    <row r="744" spans="1:2" x14ac:dyDescent="0.25">
      <c r="A744">
        <v>745</v>
      </c>
      <c r="B744">
        <v>6.0244400000000002</v>
      </c>
    </row>
    <row r="745" spans="1:2" x14ac:dyDescent="0.25">
      <c r="A745">
        <v>746</v>
      </c>
      <c r="B745">
        <v>6.0303899999999997</v>
      </c>
    </row>
    <row r="746" spans="1:2" x14ac:dyDescent="0.25">
      <c r="A746">
        <v>747</v>
      </c>
      <c r="B746">
        <v>6.03634</v>
      </c>
    </row>
    <row r="747" spans="1:2" x14ac:dyDescent="0.25">
      <c r="A747">
        <v>748</v>
      </c>
      <c r="B747">
        <v>6.0422799999999999</v>
      </c>
    </row>
    <row r="748" spans="1:2" x14ac:dyDescent="0.25">
      <c r="A748">
        <v>749</v>
      </c>
      <c r="B748">
        <v>6.0482300000000002</v>
      </c>
    </row>
    <row r="749" spans="1:2" x14ac:dyDescent="0.25">
      <c r="A749">
        <v>750</v>
      </c>
      <c r="B749">
        <v>6.0541799999999997</v>
      </c>
    </row>
    <row r="750" spans="1:2" x14ac:dyDescent="0.25">
      <c r="A750">
        <v>757.14300000000003</v>
      </c>
      <c r="B750">
        <v>6.09659</v>
      </c>
    </row>
    <row r="751" spans="1:2" x14ac:dyDescent="0.25">
      <c r="A751">
        <v>764.28599999999994</v>
      </c>
      <c r="B751">
        <v>6.1389300000000002</v>
      </c>
    </row>
    <row r="752" spans="1:2" x14ac:dyDescent="0.25">
      <c r="A752">
        <v>771.42899999999997</v>
      </c>
      <c r="B752">
        <v>6.1811699999999998</v>
      </c>
    </row>
    <row r="753" spans="1:2" x14ac:dyDescent="0.25">
      <c r="A753">
        <v>778.57100000000003</v>
      </c>
      <c r="B753">
        <v>6.2233299999999998</v>
      </c>
    </row>
    <row r="754" spans="1:2" x14ac:dyDescent="0.25">
      <c r="A754">
        <v>785.71400000000006</v>
      </c>
      <c r="B754">
        <v>6.2654100000000001</v>
      </c>
    </row>
    <row r="755" spans="1:2" x14ac:dyDescent="0.25">
      <c r="A755">
        <v>792.85699999999997</v>
      </c>
      <c r="B755">
        <v>6.30741</v>
      </c>
    </row>
    <row r="756" spans="1:2" x14ac:dyDescent="0.25">
      <c r="A756">
        <v>800</v>
      </c>
      <c r="B756">
        <v>6.3493199999999996</v>
      </c>
    </row>
    <row r="757" spans="1:2" x14ac:dyDescent="0.25">
      <c r="A757">
        <v>807.14300000000003</v>
      </c>
      <c r="B757">
        <v>6.3911499999999997</v>
      </c>
    </row>
    <row r="758" spans="1:2" x14ac:dyDescent="0.25">
      <c r="A758">
        <v>814.28599999999994</v>
      </c>
      <c r="B758">
        <v>6.4329000000000001</v>
      </c>
    </row>
    <row r="759" spans="1:2" x14ac:dyDescent="0.25">
      <c r="A759">
        <v>821.42899999999997</v>
      </c>
      <c r="B759">
        <v>6.4745600000000003</v>
      </c>
    </row>
    <row r="760" spans="1:2" x14ac:dyDescent="0.25">
      <c r="A760">
        <v>828.57100000000003</v>
      </c>
      <c r="B760">
        <v>6.51614</v>
      </c>
    </row>
    <row r="761" spans="1:2" x14ac:dyDescent="0.25">
      <c r="A761">
        <v>835.71400000000006</v>
      </c>
      <c r="B761">
        <v>6.5576400000000001</v>
      </c>
    </row>
    <row r="762" spans="1:2" x14ac:dyDescent="0.25">
      <c r="A762">
        <v>842.85699999999997</v>
      </c>
      <c r="B762">
        <v>6.5990599999999997</v>
      </c>
    </row>
    <row r="763" spans="1:2" x14ac:dyDescent="0.25">
      <c r="A763">
        <v>850</v>
      </c>
      <c r="B763">
        <v>6.6403999999999996</v>
      </c>
    </row>
    <row r="764" spans="1:2" x14ac:dyDescent="0.25">
      <c r="A764">
        <v>857.14300000000003</v>
      </c>
      <c r="B764">
        <v>6.6816599999999999</v>
      </c>
    </row>
    <row r="765" spans="1:2" x14ac:dyDescent="0.25">
      <c r="A765">
        <v>864.28599999999994</v>
      </c>
      <c r="B765">
        <v>6.7228399999999997</v>
      </c>
    </row>
    <row r="766" spans="1:2" x14ac:dyDescent="0.25">
      <c r="A766">
        <v>871.42899999999997</v>
      </c>
      <c r="B766">
        <v>6.7639399999999998</v>
      </c>
    </row>
    <row r="767" spans="1:2" x14ac:dyDescent="0.25">
      <c r="A767">
        <v>878.57100000000003</v>
      </c>
      <c r="B767">
        <v>6.8049600000000003</v>
      </c>
    </row>
    <row r="768" spans="1:2" x14ac:dyDescent="0.25">
      <c r="A768">
        <v>885.71400000000006</v>
      </c>
      <c r="B768">
        <v>6.8459000000000003</v>
      </c>
    </row>
    <row r="769" spans="1:2" x14ac:dyDescent="0.25">
      <c r="A769">
        <v>892.85699999999997</v>
      </c>
      <c r="B769">
        <v>6.8867599999999998</v>
      </c>
    </row>
    <row r="770" spans="1:2" x14ac:dyDescent="0.25">
      <c r="A770">
        <v>900</v>
      </c>
      <c r="B770">
        <v>6.9275500000000001</v>
      </c>
    </row>
    <row r="771" spans="1:2" x14ac:dyDescent="0.25">
      <c r="A771">
        <v>907.14300000000003</v>
      </c>
      <c r="B771">
        <v>6.9682500000000003</v>
      </c>
    </row>
    <row r="772" spans="1:2" x14ac:dyDescent="0.25">
      <c r="A772">
        <v>914.28599999999994</v>
      </c>
      <c r="B772">
        <v>7.0088800000000004</v>
      </c>
    </row>
    <row r="773" spans="1:2" x14ac:dyDescent="0.25">
      <c r="A773">
        <v>921.42899999999997</v>
      </c>
      <c r="B773">
        <v>7.0494300000000001</v>
      </c>
    </row>
    <row r="774" spans="1:2" x14ac:dyDescent="0.25">
      <c r="A774">
        <v>928.57100000000003</v>
      </c>
      <c r="B774">
        <v>7.0899099999999997</v>
      </c>
    </row>
    <row r="775" spans="1:2" x14ac:dyDescent="0.25">
      <c r="A775">
        <v>935.71400000000006</v>
      </c>
      <c r="B775">
        <v>7.1303099999999997</v>
      </c>
    </row>
    <row r="776" spans="1:2" x14ac:dyDescent="0.25">
      <c r="A776">
        <v>942.85699999999997</v>
      </c>
      <c r="B776">
        <v>7.1706200000000004</v>
      </c>
    </row>
    <row r="777" spans="1:2" x14ac:dyDescent="0.25">
      <c r="A777">
        <v>950</v>
      </c>
      <c r="B777">
        <v>7.2108699999999999</v>
      </c>
    </row>
    <row r="778" spans="1:2" x14ac:dyDescent="0.25">
      <c r="A778">
        <v>957.14300000000003</v>
      </c>
      <c r="B778">
        <v>7.2510399999999997</v>
      </c>
    </row>
    <row r="779" spans="1:2" x14ac:dyDescent="0.25">
      <c r="A779">
        <v>964.28599999999994</v>
      </c>
      <c r="B779">
        <v>7.2911299999999999</v>
      </c>
    </row>
    <row r="780" spans="1:2" x14ac:dyDescent="0.25">
      <c r="A780">
        <v>971.42899999999997</v>
      </c>
      <c r="B780">
        <v>7.3311400000000004</v>
      </c>
    </row>
    <row r="781" spans="1:2" x14ac:dyDescent="0.25">
      <c r="A781">
        <v>978.57100000000003</v>
      </c>
      <c r="B781">
        <v>7.3710899999999997</v>
      </c>
    </row>
    <row r="782" spans="1:2" x14ac:dyDescent="0.25">
      <c r="A782">
        <v>985.71400000000006</v>
      </c>
      <c r="B782">
        <v>7.4109600000000002</v>
      </c>
    </row>
    <row r="783" spans="1:2" x14ac:dyDescent="0.25">
      <c r="A783">
        <v>992.85699999999997</v>
      </c>
      <c r="B783">
        <v>7.4507500000000002</v>
      </c>
    </row>
    <row r="784" spans="1:2" x14ac:dyDescent="0.25">
      <c r="A784">
        <v>1000</v>
      </c>
      <c r="B784">
        <v>7.4904700000000002</v>
      </c>
    </row>
    <row r="785" spans="1:2" x14ac:dyDescent="0.25">
      <c r="A785">
        <v>1035.71</v>
      </c>
      <c r="B785">
        <v>7.68797</v>
      </c>
    </row>
    <row r="786" spans="1:2" x14ac:dyDescent="0.25">
      <c r="A786">
        <v>1071.43</v>
      </c>
      <c r="B786">
        <v>7.8836599999999999</v>
      </c>
    </row>
    <row r="787" spans="1:2" x14ac:dyDescent="0.25">
      <c r="A787">
        <v>1107.1400000000001</v>
      </c>
      <c r="B787">
        <v>8.0775799999999993</v>
      </c>
    </row>
    <row r="788" spans="1:2" x14ac:dyDescent="0.25">
      <c r="A788">
        <v>1142.8599999999999</v>
      </c>
      <c r="B788">
        <v>8.2697599999999998</v>
      </c>
    </row>
    <row r="789" spans="1:2" x14ac:dyDescent="0.25">
      <c r="A789">
        <v>1178.57</v>
      </c>
      <c r="B789">
        <v>8.4602299999999993</v>
      </c>
    </row>
    <row r="790" spans="1:2" x14ac:dyDescent="0.25">
      <c r="A790">
        <v>1214.29</v>
      </c>
      <c r="B790">
        <v>8.6490399999999994</v>
      </c>
    </row>
    <row r="791" spans="1:2" x14ac:dyDescent="0.25">
      <c r="A791">
        <v>1250</v>
      </c>
      <c r="B791">
        <v>8.8361999999999998</v>
      </c>
    </row>
    <row r="792" spans="1:2" x14ac:dyDescent="0.25">
      <c r="A792">
        <v>1285.71</v>
      </c>
      <c r="B792">
        <v>9.0217600000000004</v>
      </c>
    </row>
    <row r="793" spans="1:2" x14ac:dyDescent="0.25">
      <c r="A793">
        <v>1321.43</v>
      </c>
      <c r="B793">
        <v>9.2057400000000005</v>
      </c>
    </row>
    <row r="794" spans="1:2" x14ac:dyDescent="0.25">
      <c r="A794">
        <v>1357.14</v>
      </c>
      <c r="B794">
        <v>9.3881599999999992</v>
      </c>
    </row>
    <row r="795" spans="1:2" x14ac:dyDescent="0.25">
      <c r="A795">
        <v>1392.86</v>
      </c>
      <c r="B795">
        <v>9.5690600000000003</v>
      </c>
    </row>
    <row r="796" spans="1:2" x14ac:dyDescent="0.25">
      <c r="A796">
        <v>1428.57</v>
      </c>
      <c r="B796">
        <v>9.7484699999999993</v>
      </c>
    </row>
    <row r="797" spans="1:2" x14ac:dyDescent="0.25">
      <c r="A797">
        <v>1464.29</v>
      </c>
      <c r="B797">
        <v>9.9264100000000006</v>
      </c>
    </row>
    <row r="798" spans="1:2" x14ac:dyDescent="0.25">
      <c r="A798">
        <v>1500</v>
      </c>
      <c r="B798">
        <v>10.1029</v>
      </c>
    </row>
    <row r="799" spans="1:2" x14ac:dyDescent="0.25">
      <c r="A799">
        <v>1535.71</v>
      </c>
      <c r="B799">
        <v>10.278</v>
      </c>
    </row>
    <row r="800" spans="1:2" x14ac:dyDescent="0.25">
      <c r="A800">
        <v>1571.43</v>
      </c>
      <c r="B800">
        <v>10.451700000000001</v>
      </c>
    </row>
    <row r="801" spans="1:2" x14ac:dyDescent="0.25">
      <c r="A801">
        <v>1607.14</v>
      </c>
      <c r="B801">
        <v>10.624000000000001</v>
      </c>
    </row>
    <row r="802" spans="1:2" x14ac:dyDescent="0.25">
      <c r="A802">
        <v>1642.86</v>
      </c>
      <c r="B802">
        <v>10.795</v>
      </c>
    </row>
    <row r="803" spans="1:2" x14ac:dyDescent="0.25">
      <c r="A803">
        <v>1678.57</v>
      </c>
      <c r="B803">
        <v>10.964700000000001</v>
      </c>
    </row>
    <row r="804" spans="1:2" x14ac:dyDescent="0.25">
      <c r="A804">
        <v>1714.29</v>
      </c>
      <c r="B804">
        <v>11.132999999999999</v>
      </c>
    </row>
    <row r="805" spans="1:2" x14ac:dyDescent="0.25">
      <c r="A805">
        <v>1750</v>
      </c>
      <c r="B805">
        <v>11.3001</v>
      </c>
    </row>
    <row r="806" spans="1:2" x14ac:dyDescent="0.25">
      <c r="A806">
        <v>1785.71</v>
      </c>
      <c r="B806">
        <v>11.4659</v>
      </c>
    </row>
    <row r="807" spans="1:2" x14ac:dyDescent="0.25">
      <c r="A807">
        <v>1821.43</v>
      </c>
      <c r="B807">
        <v>11.6305</v>
      </c>
    </row>
    <row r="808" spans="1:2" x14ac:dyDescent="0.25">
      <c r="A808">
        <v>1857.14</v>
      </c>
      <c r="B808">
        <v>11.793900000000001</v>
      </c>
    </row>
    <row r="809" spans="1:2" x14ac:dyDescent="0.25">
      <c r="A809">
        <v>1892.86</v>
      </c>
      <c r="B809">
        <v>11.956099999999999</v>
      </c>
    </row>
    <row r="810" spans="1:2" x14ac:dyDescent="0.25">
      <c r="A810">
        <v>1928.57</v>
      </c>
      <c r="B810">
        <v>12.117100000000001</v>
      </c>
    </row>
    <row r="811" spans="1:2" x14ac:dyDescent="0.25">
      <c r="A811">
        <v>1964.29</v>
      </c>
      <c r="B811">
        <v>12.276999999999999</v>
      </c>
    </row>
    <row r="812" spans="1:2" x14ac:dyDescent="0.25">
      <c r="A812">
        <v>2000</v>
      </c>
      <c r="B812">
        <v>12.435700000000001</v>
      </c>
    </row>
    <row r="813" spans="1:2" x14ac:dyDescent="0.25">
      <c r="A813">
        <v>2035.71</v>
      </c>
      <c r="B813">
        <v>12.593299999999999</v>
      </c>
    </row>
    <row r="814" spans="1:2" x14ac:dyDescent="0.25">
      <c r="A814">
        <v>2071.4299999999998</v>
      </c>
      <c r="B814">
        <v>12.7498</v>
      </c>
    </row>
    <row r="815" spans="1:2" x14ac:dyDescent="0.25">
      <c r="A815">
        <v>2107.14</v>
      </c>
      <c r="B815">
        <v>12.905200000000001</v>
      </c>
    </row>
    <row r="816" spans="1:2" x14ac:dyDescent="0.25">
      <c r="A816">
        <v>2142.86</v>
      </c>
      <c r="B816">
        <v>13.0596</v>
      </c>
    </row>
    <row r="817" spans="1:2" x14ac:dyDescent="0.25">
      <c r="A817">
        <v>2178.5700000000002</v>
      </c>
      <c r="B817">
        <v>13.212899999999999</v>
      </c>
    </row>
    <row r="818" spans="1:2" x14ac:dyDescent="0.25">
      <c r="A818">
        <v>2214.29</v>
      </c>
      <c r="B818">
        <v>13.3651</v>
      </c>
    </row>
    <row r="819" spans="1:2" x14ac:dyDescent="0.25">
      <c r="A819">
        <v>2250</v>
      </c>
      <c r="B819">
        <v>13.516400000000001</v>
      </c>
    </row>
    <row r="820" spans="1:2" x14ac:dyDescent="0.25">
      <c r="A820">
        <v>2285.71</v>
      </c>
      <c r="B820">
        <v>13.666600000000001</v>
      </c>
    </row>
    <row r="821" spans="1:2" x14ac:dyDescent="0.25">
      <c r="A821">
        <v>2321.4299999999998</v>
      </c>
      <c r="B821">
        <v>13.815899999999999</v>
      </c>
    </row>
    <row r="822" spans="1:2" x14ac:dyDescent="0.25">
      <c r="A822">
        <v>2357.14</v>
      </c>
      <c r="B822">
        <v>13.9642</v>
      </c>
    </row>
    <row r="823" spans="1:2" x14ac:dyDescent="0.25">
      <c r="A823">
        <v>2392.86</v>
      </c>
      <c r="B823">
        <v>14.111499999999999</v>
      </c>
    </row>
    <row r="824" spans="1:2" x14ac:dyDescent="0.25">
      <c r="A824">
        <v>2428.5700000000002</v>
      </c>
      <c r="B824">
        <v>14.257899999999999</v>
      </c>
    </row>
    <row r="825" spans="1:2" x14ac:dyDescent="0.25">
      <c r="A825">
        <v>2464.29</v>
      </c>
      <c r="B825">
        <v>14.4033</v>
      </c>
    </row>
    <row r="826" spans="1:2" x14ac:dyDescent="0.25">
      <c r="A826">
        <v>2500</v>
      </c>
      <c r="B826">
        <v>14.547800000000001</v>
      </c>
    </row>
    <row r="827" spans="1:2" x14ac:dyDescent="0.25">
      <c r="A827">
        <v>2535.71</v>
      </c>
      <c r="B827">
        <v>14.6915</v>
      </c>
    </row>
    <row r="828" spans="1:2" x14ac:dyDescent="0.25">
      <c r="A828">
        <v>2571.4299999999998</v>
      </c>
      <c r="B828">
        <v>14.834199999999999</v>
      </c>
    </row>
    <row r="829" spans="1:2" x14ac:dyDescent="0.25">
      <c r="A829">
        <v>2607.14</v>
      </c>
      <c r="B829">
        <v>14.976100000000001</v>
      </c>
    </row>
    <row r="830" spans="1:2" x14ac:dyDescent="0.25">
      <c r="A830">
        <v>2642.86</v>
      </c>
      <c r="B830">
        <v>15.117100000000001</v>
      </c>
    </row>
    <row r="831" spans="1:2" x14ac:dyDescent="0.25">
      <c r="A831">
        <v>2678.57</v>
      </c>
      <c r="B831">
        <v>15.257199999999999</v>
      </c>
    </row>
    <row r="832" spans="1:2" x14ac:dyDescent="0.25">
      <c r="A832">
        <v>2714.29</v>
      </c>
      <c r="B832">
        <v>15.3965</v>
      </c>
    </row>
    <row r="833" spans="1:2" x14ac:dyDescent="0.25">
      <c r="A833">
        <v>2750</v>
      </c>
      <c r="B833">
        <v>15.535</v>
      </c>
    </row>
    <row r="834" spans="1:2" x14ac:dyDescent="0.25">
      <c r="A834">
        <v>2785.71</v>
      </c>
      <c r="B834">
        <v>15.672599999999999</v>
      </c>
    </row>
    <row r="835" spans="1:2" x14ac:dyDescent="0.25">
      <c r="A835">
        <v>2821.43</v>
      </c>
      <c r="B835">
        <v>15.8095</v>
      </c>
    </row>
    <row r="836" spans="1:2" x14ac:dyDescent="0.25">
      <c r="A836">
        <v>2857.14</v>
      </c>
      <c r="B836">
        <v>15.945499999999999</v>
      </c>
    </row>
    <row r="837" spans="1:2" x14ac:dyDescent="0.25">
      <c r="A837">
        <v>2892.86</v>
      </c>
      <c r="B837">
        <v>16.0808</v>
      </c>
    </row>
    <row r="838" spans="1:2" x14ac:dyDescent="0.25">
      <c r="A838">
        <v>2928.57</v>
      </c>
      <c r="B838">
        <v>16.215199999999999</v>
      </c>
    </row>
    <row r="839" spans="1:2" x14ac:dyDescent="0.25">
      <c r="A839">
        <v>2964.29</v>
      </c>
      <c r="B839">
        <v>16.349</v>
      </c>
    </row>
    <row r="840" spans="1:2" x14ac:dyDescent="0.25">
      <c r="A840">
        <v>3000</v>
      </c>
      <c r="B840">
        <v>16.4819</v>
      </c>
    </row>
    <row r="841" spans="1:2" x14ac:dyDescent="0.25">
      <c r="A841">
        <v>3035.71</v>
      </c>
      <c r="B841">
        <v>16.6142</v>
      </c>
    </row>
    <row r="842" spans="1:2" x14ac:dyDescent="0.25">
      <c r="A842">
        <v>3071.43</v>
      </c>
      <c r="B842">
        <v>16.7456</v>
      </c>
    </row>
    <row r="843" spans="1:2" x14ac:dyDescent="0.25">
      <c r="A843">
        <v>3107.14</v>
      </c>
      <c r="B843">
        <v>16.8764</v>
      </c>
    </row>
    <row r="844" spans="1:2" x14ac:dyDescent="0.25">
      <c r="A844">
        <v>3142.86</v>
      </c>
      <c r="B844">
        <v>17.006499999999999</v>
      </c>
    </row>
    <row r="845" spans="1:2" x14ac:dyDescent="0.25">
      <c r="A845">
        <v>3178.57</v>
      </c>
      <c r="B845">
        <v>17.1358</v>
      </c>
    </row>
    <row r="846" spans="1:2" x14ac:dyDescent="0.25">
      <c r="A846">
        <v>3214.29</v>
      </c>
      <c r="B846">
        <v>17.264500000000002</v>
      </c>
    </row>
    <row r="847" spans="1:2" x14ac:dyDescent="0.25">
      <c r="A847">
        <v>3250</v>
      </c>
      <c r="B847">
        <v>17.392399999999999</v>
      </c>
    </row>
    <row r="848" spans="1:2" x14ac:dyDescent="0.25">
      <c r="A848">
        <v>3285.71</v>
      </c>
      <c r="B848">
        <v>17.5197</v>
      </c>
    </row>
    <row r="849" spans="1:2" x14ac:dyDescent="0.25">
      <c r="A849">
        <v>3321.43</v>
      </c>
      <c r="B849">
        <v>17.6463</v>
      </c>
    </row>
    <row r="850" spans="1:2" x14ac:dyDescent="0.25">
      <c r="A850">
        <v>3357.14</v>
      </c>
      <c r="B850">
        <v>17.772300000000001</v>
      </c>
    </row>
    <row r="851" spans="1:2" x14ac:dyDescent="0.25">
      <c r="A851">
        <v>3392.86</v>
      </c>
      <c r="B851">
        <v>17.897600000000001</v>
      </c>
    </row>
    <row r="852" spans="1:2" x14ac:dyDescent="0.25">
      <c r="A852">
        <v>3428.57</v>
      </c>
      <c r="B852">
        <v>18.022200000000002</v>
      </c>
    </row>
    <row r="853" spans="1:2" x14ac:dyDescent="0.25">
      <c r="A853">
        <v>3464.29</v>
      </c>
      <c r="B853">
        <v>18.1462</v>
      </c>
    </row>
    <row r="854" spans="1:2" x14ac:dyDescent="0.25">
      <c r="A854">
        <v>3500</v>
      </c>
      <c r="B854">
        <v>18.269600000000001</v>
      </c>
    </row>
    <row r="855" spans="1:2" x14ac:dyDescent="0.25">
      <c r="A855">
        <v>3535.71</v>
      </c>
      <c r="B855">
        <v>18.392399999999999</v>
      </c>
    </row>
    <row r="856" spans="1:2" x14ac:dyDescent="0.25">
      <c r="A856">
        <v>3571.43</v>
      </c>
      <c r="B856">
        <v>18.514500000000002</v>
      </c>
    </row>
    <row r="857" spans="1:2" x14ac:dyDescent="0.25">
      <c r="A857">
        <v>3607.14</v>
      </c>
      <c r="B857">
        <v>18.636099999999999</v>
      </c>
    </row>
    <row r="858" spans="1:2" x14ac:dyDescent="0.25">
      <c r="A858">
        <v>3642.86</v>
      </c>
      <c r="B858">
        <v>18.757000000000001</v>
      </c>
    </row>
    <row r="859" spans="1:2" x14ac:dyDescent="0.25">
      <c r="A859">
        <v>3678.57</v>
      </c>
      <c r="B859">
        <v>18.877400000000002</v>
      </c>
    </row>
    <row r="860" spans="1:2" x14ac:dyDescent="0.25">
      <c r="A860">
        <v>3714.29</v>
      </c>
      <c r="B860">
        <v>18.997199999999999</v>
      </c>
    </row>
    <row r="861" spans="1:2" x14ac:dyDescent="0.25">
      <c r="A861">
        <v>3750</v>
      </c>
      <c r="B861">
        <v>19.116399999999999</v>
      </c>
    </row>
    <row r="862" spans="1:2" x14ac:dyDescent="0.25">
      <c r="A862">
        <v>3785.71</v>
      </c>
      <c r="B862">
        <v>19.234999999999999</v>
      </c>
    </row>
    <row r="863" spans="1:2" x14ac:dyDescent="0.25">
      <c r="A863">
        <v>3821.43</v>
      </c>
      <c r="B863">
        <v>19.353000000000002</v>
      </c>
    </row>
    <row r="864" spans="1:2" x14ac:dyDescent="0.25">
      <c r="A864">
        <v>3857.14</v>
      </c>
      <c r="B864">
        <v>19.470500000000001</v>
      </c>
    </row>
    <row r="865" spans="1:2" x14ac:dyDescent="0.25">
      <c r="A865">
        <v>3892.86</v>
      </c>
      <c r="B865">
        <v>19.587499999999999</v>
      </c>
    </row>
    <row r="866" spans="1:2" x14ac:dyDescent="0.25">
      <c r="A866">
        <v>3928.57</v>
      </c>
      <c r="B866">
        <v>19.703900000000001</v>
      </c>
    </row>
    <row r="867" spans="1:2" x14ac:dyDescent="0.25">
      <c r="A867">
        <v>3964.29</v>
      </c>
      <c r="B867">
        <v>19.819800000000001</v>
      </c>
    </row>
    <row r="868" spans="1:2" x14ac:dyDescent="0.25">
      <c r="A868">
        <v>4000</v>
      </c>
      <c r="B868">
        <v>19.935099999999998</v>
      </c>
    </row>
    <row r="869" spans="1:2" x14ac:dyDescent="0.25">
      <c r="A869">
        <v>4071.43</v>
      </c>
      <c r="B869">
        <v>20.164200000000001</v>
      </c>
    </row>
    <row r="870" spans="1:2" x14ac:dyDescent="0.25">
      <c r="A870">
        <v>4142.8599999999997</v>
      </c>
      <c r="B870">
        <v>20.391300000000001</v>
      </c>
    </row>
    <row r="871" spans="1:2" x14ac:dyDescent="0.25">
      <c r="A871">
        <v>4214.29</v>
      </c>
      <c r="B871">
        <v>20.616299999999999</v>
      </c>
    </row>
    <row r="872" spans="1:2" x14ac:dyDescent="0.25">
      <c r="A872">
        <v>4285.71</v>
      </c>
      <c r="B872">
        <v>20.839400000000001</v>
      </c>
    </row>
    <row r="873" spans="1:2" x14ac:dyDescent="0.25">
      <c r="A873">
        <v>4357.1400000000003</v>
      </c>
      <c r="B873">
        <v>21.060500000000001</v>
      </c>
    </row>
    <row r="874" spans="1:2" x14ac:dyDescent="0.25">
      <c r="A874">
        <v>4428.57</v>
      </c>
      <c r="B874">
        <v>21.279800000000002</v>
      </c>
    </row>
    <row r="875" spans="1:2" x14ac:dyDescent="0.25">
      <c r="A875">
        <v>4500</v>
      </c>
      <c r="B875">
        <v>21.497199999999999</v>
      </c>
    </row>
    <row r="876" spans="1:2" x14ac:dyDescent="0.25">
      <c r="A876">
        <v>4571.43</v>
      </c>
      <c r="B876">
        <v>21.712900000000001</v>
      </c>
    </row>
    <row r="877" spans="1:2" x14ac:dyDescent="0.25">
      <c r="A877">
        <v>4642.8599999999997</v>
      </c>
      <c r="B877">
        <v>21.9268</v>
      </c>
    </row>
    <row r="878" spans="1:2" x14ac:dyDescent="0.25">
      <c r="A878">
        <v>4714.29</v>
      </c>
      <c r="B878">
        <v>22.1389</v>
      </c>
    </row>
    <row r="879" spans="1:2" x14ac:dyDescent="0.25">
      <c r="A879">
        <v>4785.71</v>
      </c>
      <c r="B879">
        <v>22.349399999999999</v>
      </c>
    </row>
    <row r="880" spans="1:2" x14ac:dyDescent="0.25">
      <c r="A880">
        <v>4857.1400000000003</v>
      </c>
      <c r="B880">
        <v>22.558199999999999</v>
      </c>
    </row>
    <row r="881" spans="1:2" x14ac:dyDescent="0.25">
      <c r="A881">
        <v>4928.57</v>
      </c>
      <c r="B881">
        <v>22.7654</v>
      </c>
    </row>
    <row r="882" spans="1:2" x14ac:dyDescent="0.25">
      <c r="A882">
        <v>5000</v>
      </c>
      <c r="B882">
        <v>22.971</v>
      </c>
    </row>
    <row r="883" spans="1:2" x14ac:dyDescent="0.25">
      <c r="A883">
        <v>5071.43</v>
      </c>
      <c r="B883">
        <v>23.175000000000001</v>
      </c>
    </row>
    <row r="884" spans="1:2" x14ac:dyDescent="0.25">
      <c r="A884">
        <v>5142.8599999999997</v>
      </c>
      <c r="B884">
        <v>23.377600000000001</v>
      </c>
    </row>
    <row r="885" spans="1:2" x14ac:dyDescent="0.25">
      <c r="A885">
        <v>5214.29</v>
      </c>
      <c r="B885">
        <v>23.578600000000002</v>
      </c>
    </row>
    <row r="886" spans="1:2" x14ac:dyDescent="0.25">
      <c r="A886">
        <v>5285.71</v>
      </c>
      <c r="B886">
        <v>23.778199999999998</v>
      </c>
    </row>
    <row r="887" spans="1:2" x14ac:dyDescent="0.25">
      <c r="A887">
        <v>5357.14</v>
      </c>
      <c r="B887">
        <v>23.976299999999998</v>
      </c>
    </row>
    <row r="888" spans="1:2" x14ac:dyDescent="0.25">
      <c r="A888">
        <v>5428.57</v>
      </c>
      <c r="B888">
        <v>24.173100000000002</v>
      </c>
    </row>
    <row r="889" spans="1:2" x14ac:dyDescent="0.25">
      <c r="A889">
        <v>5500</v>
      </c>
      <c r="B889">
        <v>24.368400000000001</v>
      </c>
    </row>
    <row r="890" spans="1:2" x14ac:dyDescent="0.25">
      <c r="A890">
        <v>5571.43</v>
      </c>
      <c r="B890">
        <v>24.5624</v>
      </c>
    </row>
    <row r="891" spans="1:2" x14ac:dyDescent="0.25">
      <c r="A891">
        <v>5642.86</v>
      </c>
      <c r="B891">
        <v>24.755099999999999</v>
      </c>
    </row>
    <row r="892" spans="1:2" x14ac:dyDescent="0.25">
      <c r="A892">
        <v>5714.29</v>
      </c>
      <c r="B892">
        <v>24.9465</v>
      </c>
    </row>
    <row r="893" spans="1:2" x14ac:dyDescent="0.25">
      <c r="A893">
        <v>5785.71</v>
      </c>
      <c r="B893">
        <v>25.136600000000001</v>
      </c>
    </row>
    <row r="894" spans="1:2" x14ac:dyDescent="0.25">
      <c r="A894">
        <v>5857.14</v>
      </c>
      <c r="B894">
        <v>25.325399999999998</v>
      </c>
    </row>
    <row r="895" spans="1:2" x14ac:dyDescent="0.25">
      <c r="A895">
        <v>5928.57</v>
      </c>
      <c r="B895">
        <v>25.513000000000002</v>
      </c>
    </row>
    <row r="896" spans="1:2" x14ac:dyDescent="0.25">
      <c r="A896">
        <v>6000</v>
      </c>
      <c r="B896">
        <v>25.699400000000001</v>
      </c>
    </row>
    <row r="897" spans="1:2" x14ac:dyDescent="0.25">
      <c r="A897">
        <v>6071.43</v>
      </c>
      <c r="B897">
        <v>25.884599999999999</v>
      </c>
    </row>
    <row r="898" spans="1:2" x14ac:dyDescent="0.25">
      <c r="A898">
        <v>6142.86</v>
      </c>
      <c r="B898">
        <v>26.0686</v>
      </c>
    </row>
    <row r="899" spans="1:2" x14ac:dyDescent="0.25">
      <c r="A899">
        <v>6214.29</v>
      </c>
      <c r="B899">
        <v>26.2515</v>
      </c>
    </row>
    <row r="900" spans="1:2" x14ac:dyDescent="0.25">
      <c r="A900">
        <v>6285.71</v>
      </c>
      <c r="B900">
        <v>26.433299999999999</v>
      </c>
    </row>
    <row r="901" spans="1:2" x14ac:dyDescent="0.25">
      <c r="A901">
        <v>6357.14</v>
      </c>
      <c r="B901">
        <v>26.613900000000001</v>
      </c>
    </row>
    <row r="902" spans="1:2" x14ac:dyDescent="0.25">
      <c r="A902">
        <v>6428.57</v>
      </c>
      <c r="B902">
        <v>26.793500000000002</v>
      </c>
    </row>
    <row r="903" spans="1:2" x14ac:dyDescent="0.25">
      <c r="A903">
        <v>6500</v>
      </c>
      <c r="B903">
        <v>26.972000000000001</v>
      </c>
    </row>
    <row r="904" spans="1:2" x14ac:dyDescent="0.25">
      <c r="A904">
        <v>6571.43</v>
      </c>
      <c r="B904">
        <v>27.1495</v>
      </c>
    </row>
    <row r="905" spans="1:2" x14ac:dyDescent="0.25">
      <c r="A905">
        <v>6642.86</v>
      </c>
      <c r="B905">
        <v>27.325900000000001</v>
      </c>
    </row>
    <row r="906" spans="1:2" x14ac:dyDescent="0.25">
      <c r="A906">
        <v>6714.29</v>
      </c>
      <c r="B906">
        <v>27.501300000000001</v>
      </c>
    </row>
    <row r="907" spans="1:2" x14ac:dyDescent="0.25">
      <c r="A907">
        <v>6785.71</v>
      </c>
      <c r="B907">
        <v>27.675699999999999</v>
      </c>
    </row>
    <row r="908" spans="1:2" x14ac:dyDescent="0.25">
      <c r="A908">
        <v>6857.14</v>
      </c>
      <c r="B908">
        <v>27.8491</v>
      </c>
    </row>
    <row r="909" spans="1:2" x14ac:dyDescent="0.25">
      <c r="A909">
        <v>6928.57</v>
      </c>
      <c r="B909">
        <v>28.021599999999999</v>
      </c>
    </row>
    <row r="910" spans="1:2" x14ac:dyDescent="0.25">
      <c r="A910">
        <v>7000</v>
      </c>
      <c r="B910">
        <v>28.193100000000001</v>
      </c>
    </row>
    <row r="911" spans="1:2" x14ac:dyDescent="0.25">
      <c r="A911">
        <v>7071.43</v>
      </c>
      <c r="B911">
        <v>28.363600000000002</v>
      </c>
    </row>
    <row r="912" spans="1:2" x14ac:dyDescent="0.25">
      <c r="A912">
        <v>7142.86</v>
      </c>
      <c r="B912">
        <v>28.533300000000001</v>
      </c>
    </row>
    <row r="913" spans="1:2" x14ac:dyDescent="0.25">
      <c r="A913">
        <v>7214.29</v>
      </c>
      <c r="B913">
        <v>28.702000000000002</v>
      </c>
    </row>
    <row r="914" spans="1:2" x14ac:dyDescent="0.25">
      <c r="A914">
        <v>7285.71</v>
      </c>
      <c r="B914">
        <v>28.869900000000001</v>
      </c>
    </row>
    <row r="915" spans="1:2" x14ac:dyDescent="0.25">
      <c r="A915">
        <v>7357.14</v>
      </c>
      <c r="B915">
        <v>29.036899999999999</v>
      </c>
    </row>
    <row r="916" spans="1:2" x14ac:dyDescent="0.25">
      <c r="A916">
        <v>7428.57</v>
      </c>
      <c r="B916">
        <v>29.202999999999999</v>
      </c>
    </row>
    <row r="917" spans="1:2" x14ac:dyDescent="0.25">
      <c r="A917">
        <v>7500</v>
      </c>
      <c r="B917">
        <v>29.368300000000001</v>
      </c>
    </row>
    <row r="918" spans="1:2" x14ac:dyDescent="0.25">
      <c r="A918">
        <v>7571.43</v>
      </c>
      <c r="B918">
        <v>29.532699999999998</v>
      </c>
    </row>
    <row r="919" spans="1:2" x14ac:dyDescent="0.25">
      <c r="A919">
        <v>7642.86</v>
      </c>
      <c r="B919">
        <v>29.696300000000001</v>
      </c>
    </row>
    <row r="920" spans="1:2" x14ac:dyDescent="0.25">
      <c r="A920">
        <v>7714.29</v>
      </c>
      <c r="B920">
        <v>29.859100000000002</v>
      </c>
    </row>
    <row r="921" spans="1:2" x14ac:dyDescent="0.25">
      <c r="A921">
        <v>7785.71</v>
      </c>
      <c r="B921">
        <v>30.021100000000001</v>
      </c>
    </row>
    <row r="922" spans="1:2" x14ac:dyDescent="0.25">
      <c r="A922">
        <v>7857.14</v>
      </c>
      <c r="B922">
        <v>30.182300000000001</v>
      </c>
    </row>
    <row r="923" spans="1:2" x14ac:dyDescent="0.25">
      <c r="A923">
        <v>7928.57</v>
      </c>
      <c r="B923">
        <v>30.3428</v>
      </c>
    </row>
    <row r="924" spans="1:2" x14ac:dyDescent="0.25">
      <c r="A924">
        <v>8000</v>
      </c>
      <c r="B924">
        <v>30.502500000000001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TWA RiskCalc Tool With Track-In</vt:lpstr>
      <vt:lpstr>TWA Inputs for NO Track-In</vt:lpstr>
      <vt:lpstr>Sheet1</vt:lpstr>
      <vt:lpstr>Soil-PbB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TWA Calculator</dc:title>
  <dc:creator>Follansbee</dc:creator>
  <cp:keywords>ET036 TO7</cp:keywords>
  <cp:lastModifiedBy>Burgess, Michele</cp:lastModifiedBy>
  <dcterms:created xsi:type="dcterms:W3CDTF">2024-12-03T20:04:23Z</dcterms:created>
  <dcterms:modified xsi:type="dcterms:W3CDTF">2025-05-05T17:13:51Z</dcterms:modified>
</cp:coreProperties>
</file>